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00\ROČENKY MPSV\Ročenka 2024\"/>
    </mc:Choice>
  </mc:AlternateContent>
  <xr:revisionPtr revIDLastSave="0" documentId="13_ncr:1_{0B31C336-29AA-4C81-B0C4-78B83460B1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.1" sheetId="7" r:id="rId1"/>
    <sheet name="11.2" sheetId="5" r:id="rId2"/>
    <sheet name="11.3" sheetId="4" r:id="rId3"/>
    <sheet name="11.4" sheetId="6" r:id="rId4"/>
  </sheets>
  <definedNames>
    <definedName name="_xlnm.Print_Area" localSheetId="1">'11.2'!$A$1:$V$27</definedName>
    <definedName name="_xlnm.Print_Area" localSheetId="2">'11.3'!$A$1:$U$30</definedName>
    <definedName name="_xlnm.Print_Area" localSheetId="3">'11.4'!$A$1:$O$45</definedName>
    <definedName name="OLE_LINK2" localSheetId="1">'11.2'!#REF!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5" i="7" l="1"/>
  <c r="AG15" i="7"/>
  <c r="AF15" i="7"/>
  <c r="AD15" i="7"/>
  <c r="AE15" i="7" s="1"/>
  <c r="AC15" i="7"/>
  <c r="AA15" i="7"/>
  <c r="AB15" i="7" s="1"/>
  <c r="Z15" i="7"/>
  <c r="X15" i="7"/>
  <c r="Y15" i="7" s="1"/>
  <c r="W15" i="7"/>
  <c r="U15" i="7"/>
  <c r="T15" i="7"/>
  <c r="R15" i="7"/>
  <c r="Q15" i="7"/>
  <c r="O15" i="7"/>
  <c r="N15" i="7"/>
  <c r="L15" i="7"/>
  <c r="K15" i="7"/>
  <c r="I15" i="7"/>
  <c r="H15" i="7"/>
  <c r="F15" i="7"/>
  <c r="G15" i="7" s="1"/>
  <c r="E15" i="7"/>
  <c r="C15" i="7"/>
  <c r="D15" i="7" s="1"/>
  <c r="B15" i="7"/>
  <c r="AK14" i="7"/>
  <c r="AJ14" i="7"/>
  <c r="AI14" i="7"/>
  <c r="AJ13" i="7"/>
  <c r="AK13" i="7" s="1"/>
  <c r="AI13" i="7"/>
  <c r="AJ12" i="7"/>
  <c r="AK12" i="7" s="1"/>
  <c r="AI12" i="7"/>
  <c r="AJ11" i="7"/>
  <c r="AK11" i="7" s="1"/>
  <c r="AI11" i="7"/>
  <c r="AJ10" i="7"/>
  <c r="AI10" i="7"/>
  <c r="AK10" i="7" s="1"/>
  <c r="AJ9" i="7"/>
  <c r="AK9" i="7" s="1"/>
  <c r="AI9" i="7"/>
  <c r="AJ8" i="7"/>
  <c r="AJ15" i="7" s="1"/>
  <c r="AI8" i="7"/>
  <c r="AI15" i="7" s="1"/>
  <c r="AK15" i="7" l="1"/>
  <c r="AK8" i="7"/>
  <c r="L41" i="6" l="1"/>
  <c r="L17" i="6"/>
  <c r="L13" i="6"/>
  <c r="L37" i="6"/>
  <c r="L27" i="6"/>
  <c r="L19" i="6"/>
  <c r="L21" i="6"/>
  <c r="L23" i="6"/>
  <c r="L35" i="6"/>
  <c r="L33" i="6"/>
  <c r="L31" i="6"/>
  <c r="L29" i="6"/>
  <c r="L25" i="6"/>
  <c r="L9" i="6"/>
  <c r="L42" i="6" s="1"/>
  <c r="L15" i="6"/>
  <c r="L11" i="6"/>
  <c r="AB10" i="5"/>
  <c r="AB11" i="5"/>
  <c r="AB12" i="5"/>
  <c r="AB18" i="5"/>
  <c r="AB19" i="5"/>
  <c r="AB6" i="5"/>
  <c r="Z19" i="5"/>
  <c r="L12" i="6"/>
  <c r="L14" i="6"/>
  <c r="L16" i="6"/>
  <c r="L18" i="6"/>
  <c r="L20" i="6"/>
  <c r="L22" i="6"/>
  <c r="L24" i="6"/>
  <c r="L26" i="6"/>
  <c r="L32" i="6"/>
  <c r="L34" i="6"/>
  <c r="L36" i="6"/>
  <c r="L40" i="6"/>
  <c r="L30" i="6"/>
  <c r="AE7" i="4"/>
  <c r="AE8" i="4"/>
  <c r="AE9" i="4"/>
  <c r="AE10" i="4"/>
  <c r="AE11" i="4"/>
  <c r="AE12" i="4"/>
  <c r="AE13" i="4"/>
  <c r="AE20" i="4" s="1"/>
  <c r="AE14" i="4"/>
  <c r="AE15" i="4"/>
  <c r="AE16" i="4"/>
  <c r="AE17" i="4"/>
  <c r="AE18" i="4"/>
  <c r="AE19" i="4"/>
  <c r="AE6" i="4"/>
  <c r="Z7" i="5"/>
  <c r="AB7" i="5" s="1"/>
  <c r="Z8" i="5"/>
  <c r="AB8" i="5" s="1"/>
  <c r="Z9" i="5"/>
  <c r="AB9" i="5" s="1"/>
  <c r="Z10" i="5"/>
  <c r="Z11" i="5"/>
  <c r="Z12" i="5"/>
  <c r="Z13" i="5"/>
  <c r="AB13" i="5" s="1"/>
  <c r="Z14" i="5"/>
  <c r="AB14" i="5" s="1"/>
  <c r="Z15" i="5"/>
  <c r="AB15" i="5" s="1"/>
  <c r="Z16" i="5"/>
  <c r="AB16" i="5" s="1"/>
  <c r="Z17" i="5"/>
  <c r="AB17" i="5" s="1"/>
  <c r="Z18" i="5"/>
  <c r="Z6" i="5"/>
  <c r="C42" i="6"/>
  <c r="D42" i="6"/>
  <c r="E42" i="6"/>
  <c r="F42" i="6"/>
  <c r="G42" i="6"/>
  <c r="H42" i="6"/>
  <c r="I42" i="6"/>
  <c r="J42" i="6"/>
  <c r="K42" i="6"/>
  <c r="M42" i="6"/>
  <c r="N42" i="6"/>
  <c r="O42" i="6"/>
  <c r="B42" i="6"/>
  <c r="V20" i="4"/>
  <c r="W20" i="4"/>
  <c r="X20" i="4"/>
  <c r="Y20" i="4"/>
  <c r="Z20" i="4"/>
  <c r="AA20" i="4"/>
  <c r="AB20" i="4"/>
  <c r="AC20" i="4"/>
  <c r="AD20" i="4"/>
  <c r="X20" i="5"/>
  <c r="Y20" i="5"/>
  <c r="AA20" i="5"/>
  <c r="AC20" i="5"/>
  <c r="W20" i="5"/>
  <c r="AB20" i="5" l="1"/>
  <c r="Z20" i="5"/>
</calcChain>
</file>

<file path=xl/sharedStrings.xml><?xml version="1.0" encoding="utf-8"?>
<sst xmlns="http://schemas.openxmlformats.org/spreadsheetml/2006/main" count="281" uniqueCount="136">
  <si>
    <t>VÝVOJ ZJIŠŤOVACÍCH PROHLÍDEK A KONTROLNÍCH LÉKAŘSKÝCH PROHLÍDEK (PODLE DRUHU INVALIDITY)</t>
  </si>
  <si>
    <t>Územní jednotka</t>
  </si>
  <si>
    <t>invalidita celkem</t>
  </si>
  <si>
    <t>žádná invalidita</t>
  </si>
  <si>
    <t>ZjP</t>
  </si>
  <si>
    <t>KLP</t>
  </si>
  <si>
    <t>IP</t>
  </si>
  <si>
    <t>ID</t>
  </si>
  <si>
    <t>IT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</si>
  <si>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</si>
  <si>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</si>
  <si>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</si>
  <si>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</si>
  <si>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</si>
  <si>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</si>
  <si>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</si>
  <si>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</si>
  <si>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</si>
  <si>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</si>
  <si>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</si>
  <si>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</si>
  <si>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Moravskoslezský kraj</t>
  </si>
  <si>
    <t>Zlínský kraj</t>
  </si>
  <si>
    <t xml:space="preserve">Celkem ČR </t>
  </si>
  <si>
    <t>IP = invalidita prvního stupně</t>
  </si>
  <si>
    <t>ID = invalidita druhého stupně</t>
  </si>
  <si>
    <t>IT = invalidita třetího stupně</t>
  </si>
  <si>
    <t>ZjP = zjišťovací lékařská prohlídka</t>
  </si>
  <si>
    <t>KLP = kontrolní lékařská prohlídka</t>
  </si>
  <si>
    <t xml:space="preserve">VÝVOJ POČTU OSTATNÍCH POSUDKŮ </t>
  </si>
  <si>
    <t>OZZ</t>
  </si>
  <si>
    <t>BZM</t>
  </si>
  <si>
    <t>Děti</t>
  </si>
  <si>
    <t>PND</t>
  </si>
  <si>
    <t xml:space="preserve">Moravskoslezský kraj </t>
  </si>
  <si>
    <t>OZZ = osoba zdravotně znevýhodněná</t>
  </si>
  <si>
    <t>BZM = bezmocnost</t>
  </si>
  <si>
    <t>Děti = posouzení dětí pro důchodový zákon</t>
  </si>
  <si>
    <t>PND = prodloužení nemocenských dávek po vyčerpání podpůrčí doby</t>
  </si>
  <si>
    <t>Opravné = posudky v rámci odvolacích řízení</t>
  </si>
  <si>
    <t>Závislost = posouzení stupně závislosti</t>
  </si>
  <si>
    <t>opravné</t>
  </si>
  <si>
    <t>závislost</t>
  </si>
  <si>
    <t>průkaz OZP</t>
  </si>
  <si>
    <t>celkem</t>
  </si>
  <si>
    <t>ukončení DPN</t>
  </si>
  <si>
    <t>STATISTIKA ŘÍZENÍ DLE PŘEDMĚTU ŘÍZENÍ</t>
  </si>
  <si>
    <t>Předmět řízení</t>
  </si>
  <si>
    <t>VRÁCENO</t>
  </si>
  <si>
    <t>UKONČENO POSUDKEM</t>
  </si>
  <si>
    <t>po lhůtě</t>
  </si>
  <si>
    <t>neuznáno</t>
  </si>
  <si>
    <t>stupně jednotlivých posuzování</t>
  </si>
  <si>
    <t>jiný výsledek</t>
  </si>
  <si>
    <t>součet</t>
  </si>
  <si>
    <t>uznáno</t>
  </si>
  <si>
    <t>osoba zdravotně znevýhodněná</t>
  </si>
  <si>
    <t>dlouhodobý nepříznivý zdravotní stav dítěte</t>
  </si>
  <si>
    <t xml:space="preserve">příspěvek na péči, </t>
  </si>
  <si>
    <t>I.stupeň</t>
  </si>
  <si>
    <t>II.stupeň</t>
  </si>
  <si>
    <t>III.stupeň</t>
  </si>
  <si>
    <t>IV.stupeň</t>
  </si>
  <si>
    <t>řízení dle zákona č. 108/2006 Sb.</t>
  </si>
  <si>
    <t>neukončeno</t>
  </si>
  <si>
    <t>ukončeno</t>
  </si>
  <si>
    <t>nepřiznáno</t>
  </si>
  <si>
    <t>invalidita - typ řízení kontrolní</t>
  </si>
  <si>
    <t>invalidita - typ řízení zjišťovací</t>
  </si>
  <si>
    <t>invalidita - typ řízení zjišťavací změna stupně invalidity</t>
  </si>
  <si>
    <t>námitkové řízení v důchodovém pojištění</t>
  </si>
  <si>
    <t>nevyhovuje</t>
  </si>
  <si>
    <t>částečná</t>
  </si>
  <si>
    <t>převážná</t>
  </si>
  <si>
    <t>plná</t>
  </si>
  <si>
    <t>bezmocnost</t>
  </si>
  <si>
    <t>vyhovuje</t>
  </si>
  <si>
    <t>prodloužení výplaty nemocenského</t>
  </si>
  <si>
    <t xml:space="preserve">řízení o příspěvku na zvláštní  pomůcku pro osobu s těžkým zrakovým </t>
  </si>
  <si>
    <t>postižením podle ust. § 22 odst.1 ve vztahu k § 9 zákona č. 329/2011 Sb.</t>
  </si>
  <si>
    <t>řízení o příspěvku na zvláštní pomůcku pro osobu s těžkým sluch. postižením</t>
  </si>
  <si>
    <t>podle ust. § 22 odst.1 ve vztahu k § 9 odst. 1 zákona č. 329/2011 Sb.</t>
  </si>
  <si>
    <t xml:space="preserve">řízení o výpůjčce zvláštní pomůcky pro osobu s těžkou vadou </t>
  </si>
  <si>
    <t>nosného nebo pohybového ústrojí podle § 13 zákona č. 329/2011 Sb.</t>
  </si>
  <si>
    <t xml:space="preserve">řízení o přiznání průkazu pro osoby </t>
  </si>
  <si>
    <t>se zdravotním postižením podle § 35 zákona č. 329/2011 Sb.</t>
  </si>
  <si>
    <t>Pramen: ČSSZ</t>
  </si>
  <si>
    <t>příspěv. ZP</t>
  </si>
  <si>
    <t>ukonč. DPN</t>
  </si>
  <si>
    <t>děti - mimořádná péče</t>
  </si>
  <si>
    <t>Ukončení DPN = ukončení dočasné pracovní neschopnosti</t>
  </si>
  <si>
    <t>podle ust. § 22 odst. 1 ve vztahu k § 9 odst. 2 a násl. zákona č. 329/2011 Sb.</t>
  </si>
  <si>
    <t>řízení o příspěvku na zvláštní pomůcku na zakoupení motorového vozidla</t>
  </si>
  <si>
    <t>Celkem ČR</t>
  </si>
  <si>
    <t>či pohybového ústrojí podle § 22 odst. 1 ve vztahu k § 9 zákona č. 329/2011 Sb.</t>
  </si>
  <si>
    <t>řízení o příspěvku na zvláštní pomůcku pro osobu s těžkou vadou nosného</t>
  </si>
  <si>
    <t>DOŠLO*</t>
  </si>
  <si>
    <t>Rok 2020</t>
  </si>
  <si>
    <t>Příspěv. ZP = posudky pro účely příspěvku na zvláštní pomůcku</t>
  </si>
  <si>
    <t>* počet přijatých žádostí o provedení posudku</t>
  </si>
  <si>
    <t>Rok 2021</t>
  </si>
  <si>
    <t>POČTY POSUDKŮ ZPRACOVANÝCH POSUDKOVÝMI KOMISEMI (posudky komisí MPSV ve vztahu k posudkům orgánů 1. stupně - změny)</t>
  </si>
  <si>
    <t>Detašovaná pracoviště MPSV</t>
  </si>
  <si>
    <t>o invaliditě</t>
  </si>
  <si>
    <t>o bezmocnosti</t>
  </si>
  <si>
    <t>o osobách zdravotně znevýhodněných</t>
  </si>
  <si>
    <t>o dohod. nezpřízn. zdrav. stavu dítěte</t>
  </si>
  <si>
    <t>pro účely mimořádných výhod</t>
  </si>
  <si>
    <t>pro účely dávek soc. péče</t>
  </si>
  <si>
    <t>pro účely dávek st. soc. podpory</t>
  </si>
  <si>
    <t>hodnocení stupně závislosti</t>
  </si>
  <si>
    <t>příspěvek na zvl. pomůcku</t>
  </si>
  <si>
    <t>průkaz osoby 
se zdrav. postižením</t>
  </si>
  <si>
    <t>příspěvek 
na mobilitu</t>
  </si>
  <si>
    <t>z toho změn</t>
  </si>
  <si>
    <t>počet</t>
  </si>
  <si>
    <t>%</t>
  </si>
  <si>
    <t>Praha</t>
  </si>
  <si>
    <t>České Budějovice</t>
  </si>
  <si>
    <t>Plzeň</t>
  </si>
  <si>
    <t>Ústí nad Labem</t>
  </si>
  <si>
    <t>Hradec Králové</t>
  </si>
  <si>
    <t>Brno</t>
  </si>
  <si>
    <t>Ostrava</t>
  </si>
  <si>
    <t>Celkem</t>
  </si>
  <si>
    <t>Pramen: MPSV</t>
  </si>
  <si>
    <t>Rok 2023</t>
  </si>
  <si>
    <t>Rok 2024</t>
  </si>
  <si>
    <t>31.12.2023 NEVYŘÍZENO</t>
  </si>
  <si>
    <t>1.1.2024 - 31.12.2024</t>
  </si>
  <si>
    <t>31.12.2024    NEVYŘÍZENO</t>
  </si>
  <si>
    <t>Počet posudků - rok 2024</t>
  </si>
  <si>
    <t>Tabulka č. 11.1</t>
  </si>
  <si>
    <t>Tabulka č. 11.2</t>
  </si>
  <si>
    <t>Tabulka č. 11.3</t>
  </si>
  <si>
    <t>Tabulka č. 11.4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</si>
</sst>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"/>
    <numFmt numFmtId="165" formatCode="0.0"/>
    <numFmt numFmtId="166" formatCode="#,##0.0"/>
    <numFmt numFmtId="167" formatCode="###,000"/>
  </numFmts>
  <fonts count="6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color theme="2" tint="-0.89996032593768116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2" tint="-0.89996032593768116"/>
      <name val="Arial"/>
      <family val="2"/>
      <charset val="238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  <charset val="238"/>
    </font>
    <font>
      <sz val="11"/>
      <name val="Arial"/>
      <family val="2"/>
      <charset val="238"/>
    </font>
    <font>
      <b/>
      <sz val="8"/>
      <color rgb="FF000000"/>
      <name val="Tahoma"/>
      <family val="2"/>
      <charset val="238"/>
    </font>
    <font>
      <sz val="8"/>
      <color theme="1"/>
      <name val="Tahoma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name val="Arial"/>
      <family val="2"/>
      <charset val="238"/>
    </font>
    <font>
      <b/>
      <sz val="14"/>
      <name val="Tahoma"/>
      <family val="2"/>
      <charset val="238"/>
    </font>
    <font>
      <sz val="8"/>
      <name val="Tahoma"/>
      <family val="2"/>
      <charset val="238"/>
    </font>
    <font>
      <sz val="9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1F497D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8"/>
      <color rgb="FF1F497D"/>
      <name val="Verdana"/>
      <family val="2"/>
      <charset val="238"/>
    </font>
    <font>
      <b/>
      <sz val="8"/>
      <color rgb="FF00CC00"/>
      <name val="Verdana"/>
      <family val="2"/>
      <charset val="238"/>
    </font>
    <font>
      <b/>
      <sz val="8"/>
      <color rgb="FF33CC33"/>
      <name val="Verdana"/>
      <family val="2"/>
      <charset val="238"/>
    </font>
    <font>
      <b/>
      <sz val="8"/>
      <color rgb="FFFF9900"/>
      <name val="Verdana"/>
      <family val="2"/>
      <charset val="238"/>
    </font>
    <font>
      <b/>
      <sz val="8"/>
      <color rgb="FFFF0000"/>
      <name val="Verdana"/>
      <family val="2"/>
      <charset val="238"/>
    </font>
    <font>
      <sz val="8"/>
      <color rgb="FF000000"/>
      <name val="Arial"/>
      <family val="2"/>
      <charset val="238"/>
    </font>
    <font>
      <sz val="8"/>
      <color rgb="FFDBE5F1"/>
      <name val="Verdana"/>
      <family val="2"/>
      <charset val="238"/>
    </font>
    <font>
      <i/>
      <sz val="8"/>
      <color rgb="FF000000"/>
      <name val="Verdana"/>
      <family val="2"/>
      <charset val="238"/>
    </font>
    <font>
      <b/>
      <i/>
      <sz val="8"/>
      <color rgb="FF1F497D"/>
      <name val="Verdana"/>
      <family val="2"/>
      <charset val="238"/>
    </font>
    <font>
      <i/>
      <sz val="8"/>
      <color rgb="FF1F497D"/>
      <name val="Verdana"/>
      <family val="2"/>
      <charset val="238"/>
    </font>
    <font>
      <b/>
      <sz val="10"/>
      <color rgb="FF000000"/>
      <name val="Tahoma"/>
      <family val="2"/>
      <charset val="238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7F4"/>
        <bgColor rgb="FF00000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rgb="FFF3FBE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E5F7DD"/>
        <bgColor indexed="64"/>
      </patternFill>
    </fill>
    <fill>
      <patternFill patternType="solid">
        <fgColor rgb="FFE4F5DB"/>
        <bgColor indexed="64"/>
      </patternFill>
    </fill>
    <fill>
      <patternFill patternType="solid">
        <fgColor rgb="FFB8DAC6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EAF4E4"/>
        <bgColor rgb="FFFFFFFF"/>
      </patternFill>
    </fill>
    <fill>
      <patternFill patternType="solid">
        <fgColor rgb="FFB3D7C2"/>
        <bgColor rgb="FF000000"/>
      </patternFill>
    </fill>
    <fill>
      <patternFill patternType="solid">
        <fgColor rgb="FFA2CEB5"/>
        <bgColor rgb="FF000000"/>
      </patternFill>
    </fill>
    <fill>
      <patternFill patternType="solid">
        <fgColor rgb="FFE0EED6"/>
        <bgColor rgb="FF000000"/>
      </patternFill>
    </fill>
    <fill>
      <patternFill patternType="solid">
        <fgColor rgb="FFF4F9F1"/>
        <bgColor rgb="FF000000"/>
      </patternFill>
    </fill>
    <fill>
      <patternFill patternType="solid">
        <fgColor theme="6" tint="0.79998168889431442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64"/>
      </bottom>
      <diagonal/>
    </border>
    <border>
      <left style="thin">
        <color rgb="FF5C732F"/>
      </left>
      <right style="thin">
        <color rgb="FF5C732F"/>
      </right>
      <top style="thin">
        <color rgb="FF5C732F"/>
      </top>
      <bottom style="thin">
        <color rgb="FF5C732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3E4D1F"/>
      </left>
      <right style="thin">
        <color rgb="FF3E4D1F"/>
      </right>
      <top style="thin">
        <color rgb="FF3E4D1F"/>
      </top>
      <bottom style="thin">
        <color rgb="FF3E4D1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4">
    <xf numFmtId="0" fontId="0" fillId="0" borderId="0"/>
    <xf numFmtId="0" fontId="8" fillId="0" borderId="0"/>
    <xf numFmtId="0" fontId="6" fillId="0" borderId="0"/>
    <xf numFmtId="0" fontId="2" fillId="0" borderId="0"/>
    <xf numFmtId="0" fontId="4" fillId="0" borderId="0"/>
    <xf numFmtId="4" fontId="10" fillId="3" borderId="15" applyNumberFormat="0" applyProtection="0">
      <alignment horizontal="right" vertical="center" indent="1"/>
    </xf>
    <xf numFmtId="0" fontId="11" fillId="0" borderId="0"/>
    <xf numFmtId="0" fontId="25" fillId="4" borderId="17" applyNumberFormat="0" applyAlignment="0" applyProtection="0"/>
    <xf numFmtId="167" fontId="26" fillId="0" borderId="17" applyNumberFormat="0" applyProtection="0">
      <alignment horizontal="right" vertical="center" indent="1"/>
    </xf>
    <xf numFmtId="0" fontId="27" fillId="30" borderId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0" borderId="0" applyNumberFormat="0" applyBorder="0" applyAlignment="0" applyProtection="0"/>
    <xf numFmtId="0" fontId="30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1" fillId="22" borderId="0" applyNumberFormat="0" applyBorder="0" applyAlignment="0" applyProtection="0"/>
    <xf numFmtId="0" fontId="32" fillId="25" borderId="15" applyNumberFormat="0" applyAlignment="0" applyProtection="0"/>
    <xf numFmtId="0" fontId="33" fillId="17" borderId="18" applyNumberFormat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19" applyNumberFormat="0" applyFill="0" applyAlignment="0" applyProtection="0"/>
    <xf numFmtId="0" fontId="36" fillId="0" borderId="20" applyNumberFormat="0" applyFill="0" applyAlignment="0" applyProtection="0"/>
    <xf numFmtId="0" fontId="37" fillId="0" borderId="21" applyNumberFormat="0" applyFill="0" applyAlignment="0" applyProtection="0"/>
    <xf numFmtId="0" fontId="37" fillId="0" borderId="0" applyNumberFormat="0" applyFill="0" applyBorder="0" applyAlignment="0" applyProtection="0"/>
    <xf numFmtId="0" fontId="38" fillId="23" borderId="15" applyNumberFormat="0" applyAlignment="0" applyProtection="0"/>
    <xf numFmtId="0" fontId="39" fillId="0" borderId="22" applyNumberFormat="0" applyFill="0" applyAlignment="0" applyProtection="0"/>
    <xf numFmtId="0" fontId="39" fillId="23" borderId="0" applyNumberFormat="0" applyBorder="0" applyAlignment="0" applyProtection="0"/>
    <xf numFmtId="0" fontId="28" fillId="22" borderId="15" applyNumberFormat="0" applyFont="0" applyAlignment="0" applyProtection="0"/>
    <xf numFmtId="0" fontId="40" fillId="25" borderId="23" applyNumberFormat="0" applyAlignment="0" applyProtection="0"/>
    <xf numFmtId="0" fontId="41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42" fillId="0" borderId="0" applyNumberFormat="0" applyFill="0" applyBorder="0" applyAlignment="0" applyProtection="0"/>
    <xf numFmtId="0" fontId="43" fillId="31" borderId="0"/>
    <xf numFmtId="0" fontId="44" fillId="32" borderId="0">
      <alignment vertical="center"/>
    </xf>
    <xf numFmtId="0" fontId="43" fillId="29" borderId="0"/>
    <xf numFmtId="0" fontId="45" fillId="2" borderId="0"/>
    <xf numFmtId="0" fontId="46" fillId="0" borderId="25" applyNumberFormat="0" applyProtection="0">
      <alignment horizontal="left" vertical="center" indent="1"/>
    </xf>
    <xf numFmtId="167" fontId="47" fillId="33" borderId="26" applyNumberFormat="0" applyProtection="0">
      <alignment horizontal="right" vertical="center" indent="1"/>
    </xf>
    <xf numFmtId="167" fontId="48" fillId="34" borderId="25" applyNumberFormat="0" applyAlignment="0" applyProtection="0">
      <alignment horizontal="left" vertical="center" indent="1"/>
    </xf>
    <xf numFmtId="0" fontId="46" fillId="35" borderId="0" applyNumberFormat="0">
      <alignment horizontal="center" vertical="center"/>
      <protection locked="0"/>
    </xf>
    <xf numFmtId="0" fontId="49" fillId="36" borderId="26" applyNumberFormat="0" applyAlignment="0" applyProtection="0">
      <alignment horizontal="left" vertical="center" indent="1"/>
    </xf>
    <xf numFmtId="167" fontId="48" fillId="37" borderId="27" applyNumberFormat="0" applyBorder="0">
      <alignment horizontal="right" vertical="center"/>
      <protection locked="0"/>
    </xf>
    <xf numFmtId="0" fontId="49" fillId="35" borderId="26" applyNumberFormat="0" applyAlignment="0">
      <alignment horizontal="left" vertical="center" indent="1"/>
      <protection locked="0"/>
    </xf>
    <xf numFmtId="167" fontId="50" fillId="36" borderId="26" applyNumberFormat="0" applyProtection="0">
      <alignment horizontal="right" vertical="center"/>
    </xf>
    <xf numFmtId="167" fontId="50" fillId="37" borderId="26" applyNumberFormat="0" applyBorder="0">
      <alignment horizontal="right" vertical="center"/>
      <protection locked="0"/>
    </xf>
    <xf numFmtId="167" fontId="51" fillId="38" borderId="28" applyNumberFormat="0" applyBorder="0" applyAlignment="0" applyProtection="0">
      <alignment horizontal="right" vertical="center" indent="1"/>
    </xf>
    <xf numFmtId="167" fontId="52" fillId="39" borderId="28" applyNumberFormat="0" applyBorder="0" applyAlignment="0" applyProtection="0">
      <alignment horizontal="right" vertical="center" indent="1"/>
    </xf>
    <xf numFmtId="167" fontId="52" fillId="40" borderId="28" applyNumberFormat="0" applyBorder="0" applyAlignment="0" applyProtection="0">
      <alignment horizontal="right" vertical="center" indent="1"/>
    </xf>
    <xf numFmtId="167" fontId="53" fillId="41" borderId="28" applyNumberFormat="0" applyBorder="0" applyAlignment="0" applyProtection="0">
      <alignment horizontal="right" vertical="center" indent="1"/>
    </xf>
    <xf numFmtId="167" fontId="53" fillId="42" borderId="28" applyNumberFormat="0" applyBorder="0" applyAlignment="0" applyProtection="0">
      <alignment horizontal="right" vertical="center" indent="1"/>
    </xf>
    <xf numFmtId="167" fontId="53" fillId="43" borderId="28" applyNumberFormat="0" applyBorder="0" applyAlignment="0" applyProtection="0">
      <alignment horizontal="right" vertical="center" indent="1"/>
    </xf>
    <xf numFmtId="167" fontId="54" fillId="44" borderId="28" applyNumberFormat="0" applyBorder="0" applyAlignment="0" applyProtection="0">
      <alignment horizontal="right" vertical="center" indent="1"/>
    </xf>
    <xf numFmtId="167" fontId="54" fillId="45" borderId="28" applyNumberFormat="0" applyBorder="0" applyAlignment="0" applyProtection="0">
      <alignment horizontal="right" vertical="center" indent="1"/>
    </xf>
    <xf numFmtId="167" fontId="54" fillId="46" borderId="28" applyNumberFormat="0" applyBorder="0" applyAlignment="0" applyProtection="0">
      <alignment horizontal="right" vertical="center" indent="1"/>
    </xf>
    <xf numFmtId="0" fontId="55" fillId="0" borderId="25" applyNumberFormat="0" applyFont="0" applyFill="0" applyAlignment="0" applyProtection="0"/>
    <xf numFmtId="167" fontId="56" fillId="34" borderId="0" applyNumberFormat="0" applyAlignment="0" applyProtection="0">
      <alignment horizontal="left" vertical="center" indent="1"/>
    </xf>
    <xf numFmtId="0" fontId="55" fillId="0" borderId="29" applyNumberFormat="0" applyFont="0" applyFill="0" applyAlignment="0" applyProtection="0"/>
    <xf numFmtId="167" fontId="48" fillId="0" borderId="27" applyNumberFormat="0" applyFill="0" applyBorder="0" applyAlignment="0" applyProtection="0">
      <alignment horizontal="right" vertical="center"/>
    </xf>
    <xf numFmtId="0" fontId="47" fillId="47" borderId="30" applyProtection="0">
      <alignment horizontal="left" vertical="center" wrapText="1" indent="1"/>
    </xf>
    <xf numFmtId="0" fontId="47" fillId="48" borderId="26" applyNumberFormat="0" applyAlignment="0" applyProtection="0">
      <alignment horizontal="left" vertical="center" indent="1"/>
    </xf>
    <xf numFmtId="0" fontId="47" fillId="49" borderId="25" applyNumberFormat="0" applyProtection="0">
      <alignment horizontal="left" vertical="center"/>
    </xf>
    <xf numFmtId="0" fontId="47" fillId="50" borderId="25" applyNumberFormat="0" applyProtection="0">
      <alignment horizontal="left" vertical="center"/>
    </xf>
    <xf numFmtId="0" fontId="47" fillId="51" borderId="25" applyNumberFormat="0" applyProtection="0">
      <alignment horizontal="left" vertical="center"/>
    </xf>
    <xf numFmtId="0" fontId="47" fillId="0" borderId="25" applyNumberFormat="0" applyAlignment="0" applyProtection="0">
      <alignment horizontal="left" vertical="center" indent="1"/>
    </xf>
    <xf numFmtId="0" fontId="49" fillId="36" borderId="26" applyNumberFormat="0" applyAlignment="0" applyProtection="0">
      <alignment horizontal="left" vertical="center" indent="1"/>
    </xf>
    <xf numFmtId="0" fontId="25" fillId="0" borderId="31" applyNumberFormat="0" applyBorder="0" applyAlignment="0" applyProtection="0"/>
    <xf numFmtId="0" fontId="57" fillId="35" borderId="26" applyNumberFormat="0" applyAlignment="0">
      <alignment horizontal="left" vertical="center" indent="1"/>
      <protection locked="0"/>
    </xf>
    <xf numFmtId="0" fontId="57" fillId="35" borderId="26" applyNumberFormat="0" applyAlignment="0">
      <alignment horizontal="left" vertical="center" indent="1"/>
      <protection locked="0"/>
    </xf>
    <xf numFmtId="0" fontId="57" fillId="36" borderId="26" applyNumberFormat="0" applyAlignment="0" applyProtection="0">
      <alignment horizontal="left" vertical="center" indent="1"/>
    </xf>
    <xf numFmtId="167" fontId="58" fillId="36" borderId="26" applyNumberFormat="0" applyProtection="0">
      <alignment horizontal="right" vertical="center"/>
    </xf>
    <xf numFmtId="167" fontId="59" fillId="37" borderId="27" applyNumberFormat="0" applyBorder="0">
      <alignment horizontal="right" vertical="center"/>
      <protection locked="0"/>
    </xf>
    <xf numFmtId="167" fontId="58" fillId="37" borderId="26" applyNumberFormat="0" applyBorder="0">
      <alignment horizontal="right" vertical="center"/>
      <protection locked="0"/>
    </xf>
    <xf numFmtId="167" fontId="60" fillId="52" borderId="0" applyNumberFormat="0" applyProtection="0">
      <alignment horizontal="left" vertical="center" indent="1"/>
    </xf>
  </cellStyleXfs>
  <cellXfs count="189">
    <xf numFmtId="0" fontId="0" fillId="0" borderId="0" xfId="0"/>
    <xf numFmtId="0" fontId="2" fillId="0" borderId="0" xfId="2" applyFont="1"/>
    <xf numFmtId="0" fontId="9" fillId="0" borderId="0" xfId="2" applyFont="1"/>
    <xf numFmtId="3" fontId="2" fillId="0" borderId="0" xfId="2" applyNumberFormat="1" applyFont="1"/>
    <xf numFmtId="164" fontId="2" fillId="0" borderId="0" xfId="2" applyNumberFormat="1" applyFont="1"/>
    <xf numFmtId="0" fontId="2" fillId="0" borderId="0" xfId="3"/>
    <xf numFmtId="0" fontId="5" fillId="0" borderId="0" xfId="2" applyFont="1" applyAlignment="1">
      <alignment horizontal="left" vertical="center"/>
    </xf>
    <xf numFmtId="0" fontId="14" fillId="0" borderId="0" xfId="0" applyFont="1"/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65" fontId="14" fillId="0" borderId="1" xfId="0" applyNumberFormat="1" applyFont="1" applyBorder="1" applyAlignment="1">
      <alignment vertical="center"/>
    </xf>
    <xf numFmtId="166" fontId="14" fillId="0" borderId="1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166" fontId="15" fillId="0" borderId="1" xfId="0" applyNumberFormat="1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5" fontId="15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3" fontId="8" fillId="0" borderId="7" xfId="6" applyNumberFormat="1" applyFont="1" applyBorder="1" applyAlignment="1">
      <alignment vertical="center"/>
    </xf>
    <xf numFmtId="3" fontId="16" fillId="0" borderId="8" xfId="6" applyNumberFormat="1" applyFont="1" applyBorder="1" applyAlignment="1">
      <alignment vertical="center" wrapText="1"/>
    </xf>
    <xf numFmtId="3" fontId="16" fillId="0" borderId="8" xfId="6" applyNumberFormat="1" applyFont="1" applyBorder="1" applyAlignment="1">
      <alignment horizontal="center" vertical="center"/>
    </xf>
    <xf numFmtId="3" fontId="16" fillId="0" borderId="9" xfId="6" applyNumberFormat="1" applyFont="1" applyBorder="1" applyAlignment="1">
      <alignment horizontal="center" vertical="center" wrapText="1"/>
    </xf>
    <xf numFmtId="164" fontId="17" fillId="0" borderId="8" xfId="2" applyNumberFormat="1" applyFont="1" applyBorder="1" applyAlignment="1">
      <alignment horizontal="center" vertical="center"/>
    </xf>
    <xf numFmtId="164" fontId="17" fillId="0" borderId="9" xfId="2" applyNumberFormat="1" applyFont="1" applyBorder="1" applyAlignment="1">
      <alignment horizontal="center" vertical="center"/>
    </xf>
    <xf numFmtId="3" fontId="8" fillId="0" borderId="8" xfId="6" applyNumberFormat="1" applyFont="1" applyBorder="1" applyAlignment="1">
      <alignment horizontal="center" vertical="center"/>
    </xf>
    <xf numFmtId="3" fontId="16" fillId="0" borderId="8" xfId="6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3" fontId="14" fillId="0" borderId="10" xfId="6" applyNumberFormat="1" applyFont="1" applyBorder="1" applyAlignment="1">
      <alignment vertical="center" wrapText="1"/>
    </xf>
    <xf numFmtId="3" fontId="14" fillId="0" borderId="10" xfId="6" applyNumberFormat="1" applyFont="1" applyBorder="1" applyAlignment="1">
      <alignment horizontal="right" vertical="center"/>
    </xf>
    <xf numFmtId="3" fontId="8" fillId="0" borderId="11" xfId="6" applyNumberFormat="1" applyFont="1" applyBorder="1" applyAlignment="1">
      <alignment horizontal="right" vertical="center"/>
    </xf>
    <xf numFmtId="3" fontId="8" fillId="0" borderId="10" xfId="6" applyNumberFormat="1" applyFont="1" applyBorder="1" applyAlignment="1">
      <alignment horizontal="center" vertical="center"/>
    </xf>
    <xf numFmtId="3" fontId="14" fillId="0" borderId="10" xfId="6" applyNumberFormat="1" applyFont="1" applyBorder="1" applyAlignment="1">
      <alignment horizontal="center" vertical="center" wrapText="1"/>
    </xf>
    <xf numFmtId="3" fontId="14" fillId="0" borderId="11" xfId="6" applyNumberFormat="1" applyFont="1" applyBorder="1" applyAlignment="1">
      <alignment horizontal="right" vertical="center" wrapText="1"/>
    </xf>
    <xf numFmtId="0" fontId="8" fillId="0" borderId="8" xfId="1" applyBorder="1" applyAlignment="1">
      <alignment horizontal="left" vertical="center" wrapText="1"/>
    </xf>
    <xf numFmtId="164" fontId="2" fillId="0" borderId="9" xfId="2" applyNumberFormat="1" applyFont="1" applyBorder="1" applyAlignment="1">
      <alignment horizontal="right" vertical="center" wrapText="1"/>
    </xf>
    <xf numFmtId="164" fontId="17" fillId="0" borderId="8" xfId="2" applyNumberFormat="1" applyFont="1" applyBorder="1" applyAlignment="1">
      <alignment horizontal="center" vertical="center" wrapText="1"/>
    </xf>
    <xf numFmtId="164" fontId="17" fillId="0" borderId="9" xfId="2" applyNumberFormat="1" applyFont="1" applyBorder="1" applyAlignment="1">
      <alignment horizontal="center" vertical="center" wrapText="1"/>
    </xf>
    <xf numFmtId="0" fontId="2" fillId="0" borderId="10" xfId="2" applyFont="1" applyBorder="1" applyAlignment="1">
      <alignment vertical="center"/>
    </xf>
    <xf numFmtId="164" fontId="2" fillId="0" borderId="11" xfId="2" applyNumberFormat="1" applyFont="1" applyBorder="1" applyAlignment="1">
      <alignment horizontal="right" vertical="center"/>
    </xf>
    <xf numFmtId="164" fontId="2" fillId="0" borderId="10" xfId="2" applyNumberFormat="1" applyFont="1" applyBorder="1" applyAlignment="1">
      <alignment horizontal="right" vertical="center"/>
    </xf>
    <xf numFmtId="0" fontId="2" fillId="0" borderId="8" xfId="2" applyFont="1" applyBorder="1" applyAlignment="1">
      <alignment vertical="center"/>
    </xf>
    <xf numFmtId="164" fontId="2" fillId="0" borderId="9" xfId="2" applyNumberFormat="1" applyFont="1" applyBorder="1" applyAlignment="1">
      <alignment horizontal="right" vertical="center"/>
    </xf>
    <xf numFmtId="164" fontId="2" fillId="0" borderId="8" xfId="2" applyNumberFormat="1" applyFont="1" applyBorder="1" applyAlignment="1">
      <alignment horizontal="right" vertical="center"/>
    </xf>
    <xf numFmtId="164" fontId="17" fillId="2" borderId="9" xfId="2" applyNumberFormat="1" applyFont="1" applyFill="1" applyBorder="1" applyAlignment="1">
      <alignment horizontal="center" vertical="center" wrapText="1"/>
    </xf>
    <xf numFmtId="164" fontId="17" fillId="2" borderId="8" xfId="2" applyNumberFormat="1" applyFont="1" applyFill="1" applyBorder="1" applyAlignment="1">
      <alignment horizontal="center" vertical="center" wrapText="1"/>
    </xf>
    <xf numFmtId="164" fontId="2" fillId="2" borderId="11" xfId="2" applyNumberFormat="1" applyFont="1" applyFill="1" applyBorder="1" applyAlignment="1">
      <alignment horizontal="right" vertical="center"/>
    </xf>
    <xf numFmtId="3" fontId="2" fillId="2" borderId="10" xfId="2" applyNumberFormat="1" applyFont="1" applyFill="1" applyBorder="1" applyAlignment="1">
      <alignment horizontal="right" vertical="center"/>
    </xf>
    <xf numFmtId="164" fontId="2" fillId="2" borderId="10" xfId="2" applyNumberFormat="1" applyFont="1" applyFill="1" applyBorder="1" applyAlignment="1">
      <alignment horizontal="right" vertical="center"/>
    </xf>
    <xf numFmtId="164" fontId="2" fillId="0" borderId="8" xfId="2" applyNumberFormat="1" applyFont="1" applyBorder="1" applyAlignment="1">
      <alignment horizontal="center" vertical="center" wrapText="1"/>
    </xf>
    <xf numFmtId="3" fontId="2" fillId="0" borderId="11" xfId="2" applyNumberFormat="1" applyFont="1" applyBorder="1" applyAlignment="1">
      <alignment horizontal="right" vertical="center"/>
    </xf>
    <xf numFmtId="1" fontId="2" fillId="0" borderId="10" xfId="2" applyNumberFormat="1" applyFont="1" applyBorder="1" applyAlignment="1">
      <alignment horizontal="right" vertical="center"/>
    </xf>
    <xf numFmtId="3" fontId="2" fillId="0" borderId="10" xfId="2" applyNumberFormat="1" applyFont="1" applyBorder="1" applyAlignment="1">
      <alignment horizontal="right" vertical="center"/>
    </xf>
    <xf numFmtId="3" fontId="2" fillId="0" borderId="8" xfId="2" applyNumberFormat="1" applyFont="1" applyBorder="1" applyAlignment="1">
      <alignment horizontal="right" vertical="center"/>
    </xf>
    <xf numFmtId="164" fontId="17" fillId="0" borderId="8" xfId="2" applyNumberFormat="1" applyFont="1" applyBorder="1" applyAlignment="1">
      <alignment horizontal="right" vertical="center"/>
    </xf>
    <xf numFmtId="0" fontId="8" fillId="0" borderId="10" xfId="1" applyBorder="1" applyAlignment="1">
      <alignment horizontal="left" vertical="center" wrapText="1"/>
    </xf>
    <xf numFmtId="164" fontId="2" fillId="0" borderId="11" xfId="2" applyNumberFormat="1" applyFont="1" applyBorder="1" applyAlignment="1">
      <alignment horizontal="right" vertical="center" wrapText="1"/>
    </xf>
    <xf numFmtId="164" fontId="2" fillId="0" borderId="10" xfId="2" applyNumberFormat="1" applyFont="1" applyBorder="1" applyAlignment="1">
      <alignment horizontal="right" vertical="center" wrapText="1"/>
    </xf>
    <xf numFmtId="164" fontId="2" fillId="0" borderId="10" xfId="2" applyNumberFormat="1" applyFont="1" applyBorder="1" applyAlignment="1">
      <alignment horizontal="center" vertical="center" wrapText="1"/>
    </xf>
    <xf numFmtId="0" fontId="2" fillId="0" borderId="8" xfId="2" applyFont="1" applyBorder="1" applyAlignment="1">
      <alignment vertical="center" wrapText="1"/>
    </xf>
    <xf numFmtId="0" fontId="2" fillId="0" borderId="10" xfId="2" applyFont="1" applyBorder="1" applyAlignment="1">
      <alignment vertical="center" wrapText="1"/>
    </xf>
    <xf numFmtId="164" fontId="2" fillId="0" borderId="13" xfId="2" applyNumberFormat="1" applyFont="1" applyBorder="1" applyAlignment="1">
      <alignment horizontal="right" vertical="center"/>
    </xf>
    <xf numFmtId="164" fontId="17" fillId="0" borderId="7" xfId="2" applyNumberFormat="1" applyFont="1" applyBorder="1" applyAlignment="1">
      <alignment horizontal="center" vertical="center"/>
    </xf>
    <xf numFmtId="164" fontId="2" fillId="0" borderId="7" xfId="2" applyNumberFormat="1" applyFont="1" applyBorder="1" applyAlignment="1">
      <alignment horizontal="right" vertical="center"/>
    </xf>
    <xf numFmtId="0" fontId="8" fillId="0" borderId="11" xfId="6" applyFont="1" applyBorder="1" applyAlignment="1">
      <alignment vertical="center"/>
    </xf>
    <xf numFmtId="3" fontId="8" fillId="0" borderId="10" xfId="6" applyNumberFormat="1" applyFont="1" applyBorder="1" applyAlignment="1">
      <alignment vertical="center"/>
    </xf>
    <xf numFmtId="3" fontId="8" fillId="0" borderId="11" xfId="6" applyNumberFormat="1" applyFont="1" applyBorder="1" applyAlignment="1">
      <alignment vertical="center"/>
    </xf>
    <xf numFmtId="0" fontId="8" fillId="0" borderId="10" xfId="6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164" fontId="9" fillId="0" borderId="1" xfId="2" applyNumberFormat="1" applyFont="1" applyBorder="1" applyAlignment="1">
      <alignment horizontal="right" vertical="center"/>
    </xf>
    <xf numFmtId="164" fontId="8" fillId="0" borderId="0" xfId="0" applyNumberFormat="1" applyFont="1"/>
    <xf numFmtId="0" fontId="9" fillId="0" borderId="0" xfId="2" applyFont="1" applyAlignment="1">
      <alignment vertical="center"/>
    </xf>
    <xf numFmtId="164" fontId="9" fillId="0" borderId="0" xfId="2" applyNumberFormat="1" applyFont="1" applyAlignment="1">
      <alignment horizontal="right" vertical="center"/>
    </xf>
    <xf numFmtId="0" fontId="2" fillId="0" borderId="0" xfId="4" applyFont="1"/>
    <xf numFmtId="0" fontId="2" fillId="0" borderId="10" xfId="4" applyFont="1" applyBorder="1" applyAlignment="1">
      <alignment horizontal="center" vertical="center"/>
    </xf>
    <xf numFmtId="0" fontId="2" fillId="2" borderId="10" xfId="4" applyFont="1" applyFill="1" applyBorder="1" applyAlignment="1">
      <alignment horizontal="center" vertical="center"/>
    </xf>
    <xf numFmtId="0" fontId="2" fillId="2" borderId="10" xfId="4" applyFont="1" applyFill="1" applyBorder="1" applyAlignment="1">
      <alignment horizontal="center" vertical="center" wrapText="1"/>
    </xf>
    <xf numFmtId="0" fontId="2" fillId="2" borderId="13" xfId="4" applyFont="1" applyFill="1" applyBorder="1" applyAlignment="1">
      <alignment horizontal="center" vertical="center"/>
    </xf>
    <xf numFmtId="0" fontId="2" fillId="0" borderId="13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left" vertical="center"/>
    </xf>
    <xf numFmtId="3" fontId="2" fillId="0" borderId="4" xfId="4" applyNumberFormat="1" applyFont="1" applyBorder="1" applyAlignment="1">
      <alignment vertical="center"/>
    </xf>
    <xf numFmtId="3" fontId="2" fillId="0" borderId="5" xfId="4" applyNumberFormat="1" applyFont="1" applyBorder="1" applyAlignment="1">
      <alignment vertical="center"/>
    </xf>
    <xf numFmtId="3" fontId="19" fillId="0" borderId="5" xfId="5" applyNumberFormat="1" applyFont="1" applyFill="1" applyBorder="1" applyAlignment="1">
      <alignment vertical="center"/>
    </xf>
    <xf numFmtId="0" fontId="2" fillId="0" borderId="5" xfId="4" applyFont="1" applyBorder="1" applyAlignment="1">
      <alignment horizontal="left" vertical="center"/>
    </xf>
    <xf numFmtId="0" fontId="2" fillId="0" borderId="13" xfId="4" applyFont="1" applyBorder="1" applyAlignment="1">
      <alignment horizontal="left" vertical="center"/>
    </xf>
    <xf numFmtId="0" fontId="9" fillId="0" borderId="13" xfId="4" applyFont="1" applyBorder="1" applyAlignment="1">
      <alignment horizontal="left" vertical="center"/>
    </xf>
    <xf numFmtId="3" fontId="9" fillId="0" borderId="3" xfId="4" applyNumberFormat="1" applyFont="1" applyBorder="1" applyAlignment="1">
      <alignment vertical="center"/>
    </xf>
    <xf numFmtId="3" fontId="9" fillId="2" borderId="3" xfId="4" applyNumberFormat="1" applyFont="1" applyFill="1" applyBorder="1" applyAlignment="1">
      <alignment vertical="center"/>
    </xf>
    <xf numFmtId="3" fontId="9" fillId="0" borderId="1" xfId="4" applyNumberFormat="1" applyFont="1" applyBorder="1" applyAlignment="1">
      <alignment vertical="center"/>
    </xf>
    <xf numFmtId="0" fontId="9" fillId="0" borderId="0" xfId="4" applyFont="1" applyAlignment="1">
      <alignment horizontal="left" vertical="center"/>
    </xf>
    <xf numFmtId="3" fontId="9" fillId="0" borderId="0" xfId="4" applyNumberFormat="1" applyFont="1" applyAlignment="1">
      <alignment horizontal="right" vertical="center"/>
    </xf>
    <xf numFmtId="0" fontId="16" fillId="0" borderId="0" xfId="0" applyFont="1"/>
    <xf numFmtId="0" fontId="2" fillId="0" borderId="10" xfId="3" applyBorder="1" applyAlignment="1">
      <alignment horizontal="center" vertical="center" wrapText="1"/>
    </xf>
    <xf numFmtId="0" fontId="2" fillId="0" borderId="11" xfId="3" applyBorder="1" applyAlignment="1">
      <alignment horizontal="center" vertical="center" wrapText="1"/>
    </xf>
    <xf numFmtId="0" fontId="2" fillId="0" borderId="13" xfId="3" applyBorder="1" applyAlignment="1">
      <alignment horizontal="center" vertical="center" wrapText="1"/>
    </xf>
    <xf numFmtId="0" fontId="2" fillId="0" borderId="5" xfId="3" applyBorder="1" applyAlignment="1">
      <alignment horizontal="left" vertical="center" wrapText="1"/>
    </xf>
    <xf numFmtId="3" fontId="2" fillId="0" borderId="4" xfId="3" applyNumberFormat="1" applyBorder="1" applyAlignment="1">
      <alignment horizontal="right" vertical="center" wrapText="1"/>
    </xf>
    <xf numFmtId="0" fontId="9" fillId="0" borderId="3" xfId="3" applyFont="1" applyBorder="1" applyAlignment="1">
      <alignment horizontal="left" vertical="center" wrapText="1"/>
    </xf>
    <xf numFmtId="3" fontId="9" fillId="0" borderId="1" xfId="3" applyNumberFormat="1" applyFont="1" applyBorder="1" applyAlignment="1">
      <alignment horizontal="right" vertical="center" wrapText="1"/>
    </xf>
    <xf numFmtId="3" fontId="9" fillId="0" borderId="1" xfId="3" applyNumberFormat="1" applyFont="1" applyBorder="1" applyAlignment="1">
      <alignment horizontal="right" vertical="center"/>
    </xf>
    <xf numFmtId="0" fontId="9" fillId="0" borderId="0" xfId="3" applyFont="1" applyAlignment="1">
      <alignment horizontal="left" vertical="center" wrapText="1"/>
    </xf>
    <xf numFmtId="3" fontId="9" fillId="0" borderId="0" xfId="3" applyNumberFormat="1" applyFont="1" applyAlignment="1">
      <alignment horizontal="right" vertical="center" wrapText="1"/>
    </xf>
    <xf numFmtId="0" fontId="2" fillId="0" borderId="0" xfId="3" applyAlignment="1">
      <alignment vertical="center"/>
    </xf>
    <xf numFmtId="3" fontId="2" fillId="0" borderId="0" xfId="3" applyNumberFormat="1"/>
    <xf numFmtId="0" fontId="20" fillId="0" borderId="0" xfId="0" applyFont="1"/>
    <xf numFmtId="0" fontId="20" fillId="0" borderId="0" xfId="0" applyFont="1" applyAlignment="1">
      <alignment horizontal="right" vertical="top"/>
    </xf>
    <xf numFmtId="0" fontId="21" fillId="0" borderId="0" xfId="0" applyFont="1"/>
    <xf numFmtId="0" fontId="22" fillId="0" borderId="0" xfId="2" applyFont="1" applyAlignment="1">
      <alignment horizontal="right" vertical="top"/>
    </xf>
    <xf numFmtId="0" fontId="22" fillId="0" borderId="0" xfId="4" applyFont="1" applyAlignment="1">
      <alignment horizontal="left" vertical="center"/>
    </xf>
    <xf numFmtId="0" fontId="22" fillId="0" borderId="0" xfId="4" applyFont="1"/>
    <xf numFmtId="0" fontId="22" fillId="0" borderId="0" xfId="4" applyFont="1" applyAlignment="1">
      <alignment horizontal="right" vertical="top"/>
    </xf>
    <xf numFmtId="0" fontId="22" fillId="0" borderId="0" xfId="3" applyFont="1"/>
    <xf numFmtId="0" fontId="22" fillId="0" borderId="0" xfId="3" applyFont="1" applyAlignment="1">
      <alignment horizontal="right" vertical="top"/>
    </xf>
    <xf numFmtId="0" fontId="23" fillId="0" borderId="0" xfId="0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4" fillId="0" borderId="0" xfId="2" applyFont="1" applyAlignment="1">
      <alignment vertical="center"/>
    </xf>
    <xf numFmtId="0" fontId="24" fillId="0" borderId="0" xfId="2" applyFont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4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4" fillId="0" borderId="0" xfId="3" applyFont="1" applyAlignment="1">
      <alignment vertical="center"/>
    </xf>
    <xf numFmtId="0" fontId="2" fillId="0" borderId="16" xfId="3" applyBorder="1" applyAlignment="1">
      <alignment vertical="center"/>
    </xf>
    <xf numFmtId="0" fontId="3" fillId="0" borderId="0" xfId="4" applyFont="1" applyAlignment="1">
      <alignment horizontal="left"/>
    </xf>
    <xf numFmtId="0" fontId="3" fillId="0" borderId="0" xfId="4" applyFont="1" applyAlignment="1">
      <alignment horizontal="left" vertical="center"/>
    </xf>
    <xf numFmtId="0" fontId="3" fillId="0" borderId="0" xfId="4" applyFont="1"/>
    <xf numFmtId="0" fontId="3" fillId="0" borderId="0" xfId="2" applyFont="1" applyAlignment="1">
      <alignment horizontal="left"/>
    </xf>
    <xf numFmtId="164" fontId="9" fillId="0" borderId="8" xfId="2" applyNumberFormat="1" applyFont="1" applyFill="1" applyBorder="1" applyAlignment="1">
      <alignment horizontal="right" vertical="center"/>
    </xf>
    <xf numFmtId="164" fontId="2" fillId="0" borderId="8" xfId="2" applyNumberFormat="1" applyFont="1" applyFill="1" applyBorder="1" applyAlignment="1">
      <alignment horizontal="right" vertical="center"/>
    </xf>
    <xf numFmtId="164" fontId="2" fillId="0" borderId="10" xfId="2" applyNumberFormat="1" applyFont="1" applyFill="1" applyBorder="1" applyAlignment="1">
      <alignment horizontal="right" vertical="center" wrapText="1"/>
    </xf>
    <xf numFmtId="3" fontId="8" fillId="0" borderId="13" xfId="6" applyNumberFormat="1" applyFont="1" applyBorder="1" applyAlignment="1">
      <alignment vertical="center"/>
    </xf>
    <xf numFmtId="164" fontId="2" fillId="0" borderId="8" xfId="2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90"/>
    </xf>
    <xf numFmtId="0" fontId="14" fillId="0" borderId="8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 wrapText="1"/>
    </xf>
    <xf numFmtId="0" fontId="5" fillId="0" borderId="0" xfId="3" applyFont="1" applyAlignment="1">
      <alignment horizontal="left" vertical="center" wrapText="1"/>
    </xf>
    <xf numFmtId="0" fontId="2" fillId="0" borderId="1" xfId="3" applyBorder="1" applyAlignment="1">
      <alignment horizontal="center" vertical="center" wrapText="1"/>
    </xf>
    <xf numFmtId="0" fontId="2" fillId="0" borderId="3" xfId="3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5" fillId="0" borderId="0" xfId="4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3" xfId="4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14" fontId="2" fillId="0" borderId="14" xfId="2" applyNumberFormat="1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" fillId="0" borderId="7" xfId="2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4" fontId="2" fillId="0" borderId="7" xfId="2" applyNumberFormat="1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94">
    <cellStyle name="Accent1 - 20%" xfId="11" xr:uid="{00000000-0005-0000-0000-000000000000}"/>
    <cellStyle name="Accent1 - 40%" xfId="12" xr:uid="{00000000-0005-0000-0000-000001000000}"/>
    <cellStyle name="Accent1 - 60%" xfId="13" xr:uid="{00000000-0005-0000-0000-000002000000}"/>
    <cellStyle name="Accent2 - 20%" xfId="15" xr:uid="{00000000-0005-0000-0000-000003000000}"/>
    <cellStyle name="Accent2 - 40%" xfId="16" xr:uid="{00000000-0005-0000-0000-000004000000}"/>
    <cellStyle name="Accent2 - 60%" xfId="17" xr:uid="{00000000-0005-0000-0000-000005000000}"/>
    <cellStyle name="Accent3 - 20%" xfId="19" xr:uid="{00000000-0005-0000-0000-000006000000}"/>
    <cellStyle name="Accent3 - 40%" xfId="20" xr:uid="{00000000-0005-0000-0000-000007000000}"/>
    <cellStyle name="Accent3 - 60%" xfId="21" xr:uid="{00000000-0005-0000-0000-000008000000}"/>
    <cellStyle name="Accent4 - 20%" xfId="23" xr:uid="{00000000-0005-0000-0000-000009000000}"/>
    <cellStyle name="Accent4 - 40%" xfId="24" xr:uid="{00000000-0005-0000-0000-00000A000000}"/>
    <cellStyle name="Accent4 - 60%" xfId="25" xr:uid="{00000000-0005-0000-0000-00000B000000}"/>
    <cellStyle name="Accent5 - 20%" xfId="27" xr:uid="{00000000-0005-0000-0000-00000C000000}"/>
    <cellStyle name="Accent5 - 40%" xfId="28" xr:uid="{00000000-0005-0000-0000-00000D000000}"/>
    <cellStyle name="Accent5 - 60%" xfId="29" xr:uid="{00000000-0005-0000-0000-00000E000000}"/>
    <cellStyle name="Accent6 - 20%" xfId="31" xr:uid="{00000000-0005-0000-0000-00000F000000}"/>
    <cellStyle name="Accent6 - 40%" xfId="32" xr:uid="{00000000-0005-0000-0000-000010000000}"/>
    <cellStyle name="Accent6 - 60%" xfId="33" xr:uid="{00000000-0005-0000-0000-000011000000}"/>
    <cellStyle name="Celkem 2" xfId="51" xr:uid="{00000000-0005-0000-0000-000012000000}"/>
    <cellStyle name="Emphasis 1" xfId="37" xr:uid="{00000000-0005-0000-0000-000013000000}"/>
    <cellStyle name="Emphasis 2" xfId="38" xr:uid="{00000000-0005-0000-0000-000014000000}"/>
    <cellStyle name="Emphasis 3" xfId="39" xr:uid="{00000000-0005-0000-0000-000015000000}"/>
    <cellStyle name="Chybně 2" xfId="34" xr:uid="{00000000-0005-0000-0000-000016000000}"/>
    <cellStyle name="Kontrolní buňka 2" xfId="36" xr:uid="{00000000-0005-0000-0000-000017000000}"/>
    <cellStyle name="Nadpis 1 2" xfId="41" xr:uid="{00000000-0005-0000-0000-000018000000}"/>
    <cellStyle name="Nadpis 2 2" xfId="42" xr:uid="{00000000-0005-0000-0000-000019000000}"/>
    <cellStyle name="Nadpis 3 2" xfId="43" xr:uid="{00000000-0005-0000-0000-00001A000000}"/>
    <cellStyle name="Nadpis 4 2" xfId="44" xr:uid="{00000000-0005-0000-0000-00001B000000}"/>
    <cellStyle name="Neutrální 2" xfId="47" xr:uid="{00000000-0005-0000-0000-00001C000000}"/>
    <cellStyle name="Normální" xfId="0" builtinId="0"/>
    <cellStyle name="Normální 2" xfId="6" xr:uid="{00000000-0005-0000-0000-00001E000000}"/>
    <cellStyle name="Normální 2 2" xfId="53" xr:uid="{00000000-0005-0000-0000-00001F000000}"/>
    <cellStyle name="Normální 3" xfId="54" xr:uid="{00000000-0005-0000-0000-000020000000}"/>
    <cellStyle name="Normální 4" xfId="55" xr:uid="{00000000-0005-0000-0000-000021000000}"/>
    <cellStyle name="Normální 5" xfId="56" xr:uid="{00000000-0005-0000-0000-000022000000}"/>
    <cellStyle name="Normální 6" xfId="9" xr:uid="{00000000-0005-0000-0000-000023000000}"/>
    <cellStyle name="normální_List1" xfId="1" xr:uid="{00000000-0005-0000-0000-000024000000}"/>
    <cellStyle name="normální_List2" xfId="2" xr:uid="{00000000-0005-0000-0000-000025000000}"/>
    <cellStyle name="normální_tab 12 2 2" xfId="3" xr:uid="{00000000-0005-0000-0000-000026000000}"/>
    <cellStyle name="normální_tab 12 4" xfId="4" xr:uid="{00000000-0005-0000-0000-000027000000}"/>
    <cellStyle name="Poznámka 2" xfId="48" xr:uid="{00000000-0005-0000-0000-000028000000}"/>
    <cellStyle name="Propojená buňka 2" xfId="46" xr:uid="{00000000-0005-0000-0000-000029000000}"/>
    <cellStyle name="SAPBEXstdDataEmph" xfId="5" xr:uid="{00000000-0005-0000-0000-00002A000000}"/>
    <cellStyle name="SAPBorder" xfId="75" xr:uid="{00000000-0005-0000-0000-00002B000000}"/>
    <cellStyle name="SAPDataCell" xfId="8" xr:uid="{00000000-0005-0000-0000-00002C000000}"/>
    <cellStyle name="SAPDataRemoved" xfId="76" xr:uid="{00000000-0005-0000-0000-00002D000000}"/>
    <cellStyle name="SAPDataTotalCell" xfId="58" xr:uid="{00000000-0005-0000-0000-00002E000000}"/>
    <cellStyle name="SAPDimensionCell" xfId="57" xr:uid="{00000000-0005-0000-0000-00002F000000}"/>
    <cellStyle name="SAPEditableDataCell" xfId="60" xr:uid="{00000000-0005-0000-0000-000030000000}"/>
    <cellStyle name="SAPEditableDataTotalCell" xfId="63" xr:uid="{00000000-0005-0000-0000-000031000000}"/>
    <cellStyle name="SAPEmphasized" xfId="7" xr:uid="{00000000-0005-0000-0000-000032000000}"/>
    <cellStyle name="SAPEmphasizedEditableDataCell" xfId="87" xr:uid="{00000000-0005-0000-0000-000033000000}"/>
    <cellStyle name="SAPEmphasizedEditableDataTotalCell" xfId="88" xr:uid="{00000000-0005-0000-0000-000034000000}"/>
    <cellStyle name="SAPEmphasizedLockedDataCell" xfId="91" xr:uid="{00000000-0005-0000-0000-000035000000}"/>
    <cellStyle name="SAPEmphasizedLockedDataTotalCell" xfId="92" xr:uid="{00000000-0005-0000-0000-000036000000}"/>
    <cellStyle name="SAPEmphasizedReadonlyDataCell" xfId="89" xr:uid="{00000000-0005-0000-0000-000037000000}"/>
    <cellStyle name="SAPEmphasizedReadonlyDataTotalCell" xfId="90" xr:uid="{00000000-0005-0000-0000-000038000000}"/>
    <cellStyle name="SAPEmphasizedTotal" xfId="86" xr:uid="{00000000-0005-0000-0000-000039000000}"/>
    <cellStyle name="SAPError" xfId="77" xr:uid="{00000000-0005-0000-0000-00003A000000}"/>
    <cellStyle name="SAPExceptionLevel1" xfId="66" xr:uid="{00000000-0005-0000-0000-00003B000000}"/>
    <cellStyle name="SAPExceptionLevel2" xfId="67" xr:uid="{00000000-0005-0000-0000-00003C000000}"/>
    <cellStyle name="SAPExceptionLevel3" xfId="68" xr:uid="{00000000-0005-0000-0000-00003D000000}"/>
    <cellStyle name="SAPExceptionLevel4" xfId="69" xr:uid="{00000000-0005-0000-0000-00003E000000}"/>
    <cellStyle name="SAPExceptionLevel5" xfId="70" xr:uid="{00000000-0005-0000-0000-00003F000000}"/>
    <cellStyle name="SAPExceptionLevel6" xfId="71" xr:uid="{00000000-0005-0000-0000-000040000000}"/>
    <cellStyle name="SAPExceptionLevel7" xfId="72" xr:uid="{00000000-0005-0000-0000-000041000000}"/>
    <cellStyle name="SAPExceptionLevel8" xfId="73" xr:uid="{00000000-0005-0000-0000-000042000000}"/>
    <cellStyle name="SAPExceptionLevel9" xfId="74" xr:uid="{00000000-0005-0000-0000-000043000000}"/>
    <cellStyle name="SAPFormula" xfId="93" xr:uid="{00000000-0005-0000-0000-000044000000}"/>
    <cellStyle name="SAPGroupingFillCell" xfId="59" xr:uid="{00000000-0005-0000-0000-000045000000}"/>
    <cellStyle name="SAPHierarchyCell0" xfId="81" xr:uid="{00000000-0005-0000-0000-000046000000}"/>
    <cellStyle name="SAPHierarchyCell1" xfId="82" xr:uid="{00000000-0005-0000-0000-000047000000}"/>
    <cellStyle name="SAPHierarchyCell2" xfId="83" xr:uid="{00000000-0005-0000-0000-000048000000}"/>
    <cellStyle name="SAPHierarchyCell3" xfId="84" xr:uid="{00000000-0005-0000-0000-000049000000}"/>
    <cellStyle name="SAPHierarchyCell4" xfId="85" xr:uid="{00000000-0005-0000-0000-00004A000000}"/>
    <cellStyle name="SAPLockedDataCell" xfId="62" xr:uid="{00000000-0005-0000-0000-00004B000000}"/>
    <cellStyle name="SAPLockedDataTotalCell" xfId="65" xr:uid="{00000000-0005-0000-0000-00004C000000}"/>
    <cellStyle name="SAPMemberCell" xfId="79" xr:uid="{00000000-0005-0000-0000-00004D000000}"/>
    <cellStyle name="SAPMemberTotalCell" xfId="80" xr:uid="{00000000-0005-0000-0000-00004E000000}"/>
    <cellStyle name="SAPMessageText" xfId="78" xr:uid="{00000000-0005-0000-0000-00004F000000}"/>
    <cellStyle name="SAPReadonlyDataCell" xfId="61" xr:uid="{00000000-0005-0000-0000-000050000000}"/>
    <cellStyle name="SAPReadonlyDataTotalCell" xfId="64" xr:uid="{00000000-0005-0000-0000-000051000000}"/>
    <cellStyle name="Sheet Title" xfId="50" xr:uid="{00000000-0005-0000-0000-000052000000}"/>
    <cellStyle name="Správně 2" xfId="40" xr:uid="{00000000-0005-0000-0000-000053000000}"/>
    <cellStyle name="Text upozornění 2" xfId="52" xr:uid="{00000000-0005-0000-0000-000054000000}"/>
    <cellStyle name="Vstup 2" xfId="45" xr:uid="{00000000-0005-0000-0000-000055000000}"/>
    <cellStyle name="Výpočet 2" xfId="35" xr:uid="{00000000-0005-0000-0000-000056000000}"/>
    <cellStyle name="Výstup 2" xfId="49" xr:uid="{00000000-0005-0000-0000-000057000000}"/>
    <cellStyle name="Zvýraznění 1 2" xfId="10" xr:uid="{00000000-0005-0000-0000-000058000000}"/>
    <cellStyle name="Zvýraznění 2 2" xfId="14" xr:uid="{00000000-0005-0000-0000-000059000000}"/>
    <cellStyle name="Zvýraznění 3 2" xfId="18" xr:uid="{00000000-0005-0000-0000-00005A000000}"/>
    <cellStyle name="Zvýraznění 4 2" xfId="22" xr:uid="{00000000-0005-0000-0000-00005B000000}"/>
    <cellStyle name="Zvýraznění 5 2" xfId="26" xr:uid="{00000000-0005-0000-0000-00005C000000}"/>
    <cellStyle name="Zvýraznění 6 2" xfId="30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"/>
  <sheetViews>
    <sheetView showGridLines="0" tabSelected="1" zoomScale="80" zoomScaleNormal="80" workbookViewId="0">
      <selection activeCell="B4" sqref="B4:AK4"/>
    </sheetView>
  </sheetViews>
  <sheetFormatPr defaultColWidth="9.140625" defaultRowHeight="15" customHeight="1" x14ac:dyDescent="0.2"/>
  <cols>
    <col min="1" max="1" width="23.7109375" style="7" customWidth="1"/>
    <col min="2" max="37" width="6.140625" style="7" customWidth="1"/>
    <col min="38" max="16384" width="9.140625" style="7"/>
  </cols>
  <sheetData>
    <row r="1" spans="1:37" s="113" customFormat="1" ht="15" customHeight="1" x14ac:dyDescent="0.2">
      <c r="AK1" s="114" t="s">
        <v>132</v>
      </c>
    </row>
    <row r="2" spans="1:37" s="125" customFormat="1" ht="30" customHeight="1" x14ac:dyDescent="0.25">
      <c r="A2" s="145" t="s">
        <v>101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6"/>
      <c r="AG2" s="146"/>
      <c r="AH2" s="146"/>
      <c r="AI2" s="146"/>
      <c r="AJ2" s="146"/>
      <c r="AK2" s="146"/>
    </row>
    <row r="3" spans="1:37" s="125" customFormat="1" ht="15" customHeight="1" x14ac:dyDescent="0.25"/>
    <row r="4" spans="1:37" s="125" customFormat="1" ht="15" customHeight="1" x14ac:dyDescent="0.25">
      <c r="A4" s="147" t="s">
        <v>102</v>
      </c>
      <c r="B4" s="148" t="s">
        <v>131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</row>
    <row r="5" spans="1:37" s="125" customFormat="1" ht="51.75" customHeight="1" x14ac:dyDescent="0.25">
      <c r="A5" s="147"/>
      <c r="B5" s="149" t="s">
        <v>103</v>
      </c>
      <c r="C5" s="149"/>
      <c r="D5" s="149"/>
      <c r="E5" s="149" t="s">
        <v>104</v>
      </c>
      <c r="F5" s="149"/>
      <c r="G5" s="149"/>
      <c r="H5" s="147" t="s">
        <v>105</v>
      </c>
      <c r="I5" s="147"/>
      <c r="J5" s="147"/>
      <c r="K5" s="147" t="s">
        <v>106</v>
      </c>
      <c r="L5" s="147"/>
      <c r="M5" s="147"/>
      <c r="N5" s="147" t="s">
        <v>107</v>
      </c>
      <c r="O5" s="147"/>
      <c r="P5" s="147"/>
      <c r="Q5" s="147" t="s">
        <v>108</v>
      </c>
      <c r="R5" s="147"/>
      <c r="S5" s="147"/>
      <c r="T5" s="147" t="s">
        <v>109</v>
      </c>
      <c r="U5" s="147"/>
      <c r="V5" s="147"/>
      <c r="W5" s="147" t="s">
        <v>110</v>
      </c>
      <c r="X5" s="147"/>
      <c r="Y5" s="147"/>
      <c r="Z5" s="147" t="s">
        <v>111</v>
      </c>
      <c r="AA5" s="147"/>
      <c r="AB5" s="147"/>
      <c r="AC5" s="147" t="s">
        <v>112</v>
      </c>
      <c r="AD5" s="147"/>
      <c r="AE5" s="147"/>
      <c r="AF5" s="147" t="s">
        <v>113</v>
      </c>
      <c r="AG5" s="147"/>
      <c r="AH5" s="147"/>
      <c r="AI5" s="152" t="s">
        <v>44</v>
      </c>
      <c r="AJ5" s="152"/>
      <c r="AK5" s="152"/>
    </row>
    <row r="6" spans="1:37" s="125" customFormat="1" ht="30" customHeight="1" x14ac:dyDescent="0.25">
      <c r="A6" s="147"/>
      <c r="B6" s="150" t="s">
        <v>44</v>
      </c>
      <c r="C6" s="149" t="s">
        <v>114</v>
      </c>
      <c r="D6" s="149"/>
      <c r="E6" s="150" t="s">
        <v>44</v>
      </c>
      <c r="F6" s="149" t="s">
        <v>114</v>
      </c>
      <c r="G6" s="149"/>
      <c r="H6" s="150" t="s">
        <v>44</v>
      </c>
      <c r="I6" s="149" t="s">
        <v>114</v>
      </c>
      <c r="J6" s="149"/>
      <c r="K6" s="150" t="s">
        <v>44</v>
      </c>
      <c r="L6" s="149" t="s">
        <v>114</v>
      </c>
      <c r="M6" s="149"/>
      <c r="N6" s="150" t="s">
        <v>44</v>
      </c>
      <c r="O6" s="149" t="s">
        <v>114</v>
      </c>
      <c r="P6" s="149"/>
      <c r="Q6" s="150" t="s">
        <v>44</v>
      </c>
      <c r="R6" s="149" t="s">
        <v>114</v>
      </c>
      <c r="S6" s="149"/>
      <c r="T6" s="150" t="s">
        <v>44</v>
      </c>
      <c r="U6" s="149" t="s">
        <v>114</v>
      </c>
      <c r="V6" s="149"/>
      <c r="W6" s="150" t="s">
        <v>44</v>
      </c>
      <c r="X6" s="149" t="s">
        <v>114</v>
      </c>
      <c r="Y6" s="149"/>
      <c r="Z6" s="150" t="s">
        <v>44</v>
      </c>
      <c r="AA6" s="149" t="s">
        <v>114</v>
      </c>
      <c r="AB6" s="149"/>
      <c r="AC6" s="150" t="s">
        <v>44</v>
      </c>
      <c r="AD6" s="149" t="s">
        <v>114</v>
      </c>
      <c r="AE6" s="149"/>
      <c r="AF6" s="150" t="s">
        <v>44</v>
      </c>
      <c r="AG6" s="149" t="s">
        <v>114</v>
      </c>
      <c r="AH6" s="149"/>
      <c r="AI6" s="150" t="s">
        <v>44</v>
      </c>
      <c r="AJ6" s="149" t="s">
        <v>114</v>
      </c>
      <c r="AK6" s="149"/>
    </row>
    <row r="7" spans="1:37" s="125" customFormat="1" ht="15" customHeight="1" x14ac:dyDescent="0.25">
      <c r="A7" s="147"/>
      <c r="B7" s="151"/>
      <c r="C7" s="8" t="s">
        <v>115</v>
      </c>
      <c r="D7" s="8" t="s">
        <v>116</v>
      </c>
      <c r="E7" s="151"/>
      <c r="F7" s="8" t="s">
        <v>115</v>
      </c>
      <c r="G7" s="8" t="s">
        <v>116</v>
      </c>
      <c r="H7" s="151"/>
      <c r="I7" s="8" t="s">
        <v>115</v>
      </c>
      <c r="J7" s="8" t="s">
        <v>116</v>
      </c>
      <c r="K7" s="151"/>
      <c r="L7" s="8" t="s">
        <v>115</v>
      </c>
      <c r="M7" s="8" t="s">
        <v>116</v>
      </c>
      <c r="N7" s="151"/>
      <c r="O7" s="8" t="s">
        <v>115</v>
      </c>
      <c r="P7" s="8" t="s">
        <v>116</v>
      </c>
      <c r="Q7" s="151"/>
      <c r="R7" s="8" t="s">
        <v>115</v>
      </c>
      <c r="S7" s="8" t="s">
        <v>116</v>
      </c>
      <c r="T7" s="151"/>
      <c r="U7" s="8" t="s">
        <v>115</v>
      </c>
      <c r="V7" s="8" t="s">
        <v>116</v>
      </c>
      <c r="W7" s="151"/>
      <c r="X7" s="8" t="s">
        <v>115</v>
      </c>
      <c r="Y7" s="8" t="s">
        <v>116</v>
      </c>
      <c r="Z7" s="151"/>
      <c r="AA7" s="8" t="s">
        <v>115</v>
      </c>
      <c r="AB7" s="8" t="s">
        <v>116</v>
      </c>
      <c r="AC7" s="151"/>
      <c r="AD7" s="8" t="s">
        <v>115</v>
      </c>
      <c r="AE7" s="8" t="s">
        <v>116</v>
      </c>
      <c r="AF7" s="151"/>
      <c r="AG7" s="8" t="s">
        <v>115</v>
      </c>
      <c r="AH7" s="8" t="s">
        <v>116</v>
      </c>
      <c r="AI7" s="151"/>
      <c r="AJ7" s="8" t="s">
        <v>115</v>
      </c>
      <c r="AK7" s="8" t="s">
        <v>116</v>
      </c>
    </row>
    <row r="8" spans="1:37" s="125" customFormat="1" ht="15" customHeight="1" x14ac:dyDescent="0.25">
      <c r="A8" s="9" t="s">
        <v>117</v>
      </c>
      <c r="B8" s="10">
        <v>187</v>
      </c>
      <c r="C8" s="10">
        <v>93</v>
      </c>
      <c r="D8" s="11">
        <v>49.7</v>
      </c>
      <c r="E8" s="10">
        <v>0</v>
      </c>
      <c r="F8" s="10">
        <v>0</v>
      </c>
      <c r="G8" s="12">
        <v>0</v>
      </c>
      <c r="H8" s="10">
        <v>0</v>
      </c>
      <c r="I8" s="10">
        <v>0</v>
      </c>
      <c r="J8" s="12">
        <v>0</v>
      </c>
      <c r="K8" s="10">
        <v>0</v>
      </c>
      <c r="L8" s="10">
        <v>0</v>
      </c>
      <c r="M8" s="12">
        <v>0</v>
      </c>
      <c r="N8" s="13">
        <v>0</v>
      </c>
      <c r="O8" s="13">
        <v>0</v>
      </c>
      <c r="P8" s="12">
        <v>0</v>
      </c>
      <c r="Q8" s="10">
        <v>0</v>
      </c>
      <c r="R8" s="10">
        <v>0</v>
      </c>
      <c r="S8" s="12">
        <v>0</v>
      </c>
      <c r="T8" s="10">
        <v>0</v>
      </c>
      <c r="U8" s="10">
        <v>0</v>
      </c>
      <c r="V8" s="12">
        <v>0</v>
      </c>
      <c r="W8" s="13">
        <v>1556</v>
      </c>
      <c r="X8" s="13">
        <v>877</v>
      </c>
      <c r="Y8" s="12">
        <v>56.4</v>
      </c>
      <c r="Z8" s="10">
        <v>217</v>
      </c>
      <c r="AA8" s="10">
        <v>29</v>
      </c>
      <c r="AB8" s="12">
        <v>13.4</v>
      </c>
      <c r="AC8" s="13">
        <v>1032</v>
      </c>
      <c r="AD8" s="13">
        <v>392</v>
      </c>
      <c r="AE8" s="12">
        <v>38</v>
      </c>
      <c r="AF8" s="13">
        <v>0</v>
      </c>
      <c r="AG8" s="13">
        <v>0</v>
      </c>
      <c r="AH8" s="12">
        <v>0</v>
      </c>
      <c r="AI8" s="14">
        <f t="shared" ref="AI8:AI14" si="0">SUM(B8+E8+H8+K8+N8+Q8+T8+W8+Z8+AC8+AF8)</f>
        <v>2992</v>
      </c>
      <c r="AJ8" s="14">
        <f>C8+F8+I8+L8+O8+R8+U8+X8+AA8+AD8+AG8</f>
        <v>1391</v>
      </c>
      <c r="AK8" s="15">
        <f>(AJ8/AI8)*100</f>
        <v>46.490641711229948</v>
      </c>
    </row>
    <row r="9" spans="1:37" s="125" customFormat="1" ht="15" customHeight="1" x14ac:dyDescent="0.25">
      <c r="A9" s="9" t="s">
        <v>118</v>
      </c>
      <c r="B9" s="10">
        <v>45</v>
      </c>
      <c r="C9" s="10">
        <v>14</v>
      </c>
      <c r="D9" s="11">
        <v>31.1</v>
      </c>
      <c r="E9" s="10">
        <v>0</v>
      </c>
      <c r="F9" s="10">
        <v>0</v>
      </c>
      <c r="G9" s="12">
        <v>0</v>
      </c>
      <c r="H9" s="10">
        <v>0</v>
      </c>
      <c r="I9" s="10">
        <v>0</v>
      </c>
      <c r="J9" s="12">
        <v>0</v>
      </c>
      <c r="K9" s="10">
        <v>0</v>
      </c>
      <c r="L9" s="10">
        <v>0</v>
      </c>
      <c r="M9" s="12">
        <v>0</v>
      </c>
      <c r="N9" s="13">
        <v>0</v>
      </c>
      <c r="O9" s="13">
        <v>0</v>
      </c>
      <c r="P9" s="12">
        <v>0</v>
      </c>
      <c r="Q9" s="10">
        <v>0</v>
      </c>
      <c r="R9" s="10">
        <v>0</v>
      </c>
      <c r="S9" s="12">
        <v>0</v>
      </c>
      <c r="T9" s="10">
        <v>0</v>
      </c>
      <c r="U9" s="10">
        <v>0</v>
      </c>
      <c r="V9" s="12">
        <v>0</v>
      </c>
      <c r="W9" s="13">
        <v>506</v>
      </c>
      <c r="X9" s="13">
        <v>266</v>
      </c>
      <c r="Y9" s="12">
        <v>52.6</v>
      </c>
      <c r="Z9" s="10">
        <v>99</v>
      </c>
      <c r="AA9" s="10">
        <v>18</v>
      </c>
      <c r="AB9" s="12">
        <v>18.2</v>
      </c>
      <c r="AC9" s="13">
        <v>389</v>
      </c>
      <c r="AD9" s="13">
        <v>173</v>
      </c>
      <c r="AE9" s="12">
        <v>44.5</v>
      </c>
      <c r="AF9" s="13">
        <v>0</v>
      </c>
      <c r="AG9" s="13">
        <v>0</v>
      </c>
      <c r="AH9" s="12">
        <v>0</v>
      </c>
      <c r="AI9" s="14">
        <f t="shared" si="0"/>
        <v>1039</v>
      </c>
      <c r="AJ9" s="14">
        <f>C9+F9+I9+L9+O9+R9+U9+X9+AA9+AD9+AG9</f>
        <v>471</v>
      </c>
      <c r="AK9" s="15">
        <f t="shared" ref="AK9:AK15" si="1">(AJ9/AI9)*100</f>
        <v>45.332050048123193</v>
      </c>
    </row>
    <row r="10" spans="1:37" s="125" customFormat="1" ht="15" customHeight="1" x14ac:dyDescent="0.25">
      <c r="A10" s="9" t="s">
        <v>119</v>
      </c>
      <c r="B10" s="10">
        <v>113</v>
      </c>
      <c r="C10" s="10">
        <v>60</v>
      </c>
      <c r="D10" s="11">
        <v>53.1</v>
      </c>
      <c r="E10" s="10">
        <v>2</v>
      </c>
      <c r="F10" s="10">
        <v>0</v>
      </c>
      <c r="G10" s="12">
        <v>0</v>
      </c>
      <c r="H10" s="10">
        <v>0</v>
      </c>
      <c r="I10" s="10">
        <v>0</v>
      </c>
      <c r="J10" s="12">
        <v>0</v>
      </c>
      <c r="K10" s="10">
        <v>0</v>
      </c>
      <c r="L10" s="10">
        <v>0</v>
      </c>
      <c r="M10" s="12">
        <v>0</v>
      </c>
      <c r="N10" s="13">
        <v>0</v>
      </c>
      <c r="O10" s="13">
        <v>0</v>
      </c>
      <c r="P10" s="12">
        <v>0</v>
      </c>
      <c r="Q10" s="10">
        <v>0</v>
      </c>
      <c r="R10" s="10">
        <v>0</v>
      </c>
      <c r="S10" s="12">
        <v>0</v>
      </c>
      <c r="T10" s="10">
        <v>0</v>
      </c>
      <c r="U10" s="10">
        <v>0</v>
      </c>
      <c r="V10" s="12">
        <v>0</v>
      </c>
      <c r="W10" s="13">
        <v>1143</v>
      </c>
      <c r="X10" s="13">
        <v>951</v>
      </c>
      <c r="Y10" s="12">
        <v>83.2</v>
      </c>
      <c r="Z10" s="10">
        <v>162</v>
      </c>
      <c r="AA10" s="10">
        <v>29</v>
      </c>
      <c r="AB10" s="12">
        <v>17.899999999999999</v>
      </c>
      <c r="AC10" s="13">
        <v>635</v>
      </c>
      <c r="AD10" s="13">
        <v>392</v>
      </c>
      <c r="AE10" s="12">
        <v>61.7</v>
      </c>
      <c r="AF10" s="13">
        <v>0</v>
      </c>
      <c r="AG10" s="13">
        <v>0</v>
      </c>
      <c r="AH10" s="12">
        <v>0</v>
      </c>
      <c r="AI10" s="14">
        <f t="shared" si="0"/>
        <v>2055</v>
      </c>
      <c r="AJ10" s="14">
        <f>C10+F10+I10+L10+O10+R10+U10+X10+AA10+AD10+AG10</f>
        <v>1432</v>
      </c>
      <c r="AK10" s="15">
        <f t="shared" si="1"/>
        <v>69.68369829683698</v>
      </c>
    </row>
    <row r="11" spans="1:37" s="125" customFormat="1" ht="15" customHeight="1" x14ac:dyDescent="0.25">
      <c r="A11" s="9" t="s">
        <v>120</v>
      </c>
      <c r="B11" s="10">
        <v>53</v>
      </c>
      <c r="C11" s="10">
        <v>16</v>
      </c>
      <c r="D11" s="11">
        <v>30.2</v>
      </c>
      <c r="E11" s="10">
        <v>0</v>
      </c>
      <c r="F11" s="10">
        <v>0</v>
      </c>
      <c r="G11" s="12">
        <v>0</v>
      </c>
      <c r="H11" s="10">
        <v>0</v>
      </c>
      <c r="I11" s="10">
        <v>0</v>
      </c>
      <c r="J11" s="12">
        <v>0</v>
      </c>
      <c r="K11" s="10">
        <v>0</v>
      </c>
      <c r="L11" s="10">
        <v>0</v>
      </c>
      <c r="M11" s="12">
        <v>0</v>
      </c>
      <c r="N11" s="13">
        <v>0</v>
      </c>
      <c r="O11" s="13">
        <v>0</v>
      </c>
      <c r="P11" s="12">
        <v>0</v>
      </c>
      <c r="Q11" s="10">
        <v>0</v>
      </c>
      <c r="R11" s="10">
        <v>0</v>
      </c>
      <c r="S11" s="12">
        <v>0</v>
      </c>
      <c r="T11" s="10">
        <v>0</v>
      </c>
      <c r="U11" s="10">
        <v>0</v>
      </c>
      <c r="V11" s="12">
        <v>0</v>
      </c>
      <c r="W11" s="13">
        <v>613</v>
      </c>
      <c r="X11" s="13">
        <v>349</v>
      </c>
      <c r="Y11" s="12">
        <v>56.9</v>
      </c>
      <c r="Z11" s="10">
        <v>81</v>
      </c>
      <c r="AA11" s="10">
        <v>2</v>
      </c>
      <c r="AB11" s="12">
        <v>2.5</v>
      </c>
      <c r="AC11" s="13">
        <v>372</v>
      </c>
      <c r="AD11" s="13">
        <v>116</v>
      </c>
      <c r="AE11" s="12">
        <v>31.2</v>
      </c>
      <c r="AF11" s="13">
        <v>0</v>
      </c>
      <c r="AG11" s="13">
        <v>0</v>
      </c>
      <c r="AH11" s="12">
        <v>0</v>
      </c>
      <c r="AI11" s="14">
        <f t="shared" si="0"/>
        <v>1119</v>
      </c>
      <c r="AJ11" s="14">
        <f t="shared" ref="AJ11:AJ14" si="2">C11+F11+I11+L11+O11+R11+U11+X11+AA11+AD11+AG11</f>
        <v>483</v>
      </c>
      <c r="AK11" s="15">
        <f t="shared" si="1"/>
        <v>43.163538873994639</v>
      </c>
    </row>
    <row r="12" spans="1:37" s="125" customFormat="1" ht="15" customHeight="1" x14ac:dyDescent="0.25">
      <c r="A12" s="9" t="s">
        <v>121</v>
      </c>
      <c r="B12" s="10">
        <v>101</v>
      </c>
      <c r="C12" s="10">
        <v>57</v>
      </c>
      <c r="D12" s="11">
        <v>56.4</v>
      </c>
      <c r="E12" s="10">
        <v>1</v>
      </c>
      <c r="F12" s="10">
        <v>1</v>
      </c>
      <c r="G12" s="12">
        <v>100</v>
      </c>
      <c r="H12" s="10">
        <v>0</v>
      </c>
      <c r="I12" s="10">
        <v>0</v>
      </c>
      <c r="J12" s="12">
        <v>0</v>
      </c>
      <c r="K12" s="10">
        <v>0</v>
      </c>
      <c r="L12" s="10">
        <v>0</v>
      </c>
      <c r="M12" s="12">
        <v>0</v>
      </c>
      <c r="N12" s="13">
        <v>0</v>
      </c>
      <c r="O12" s="13">
        <v>0</v>
      </c>
      <c r="P12" s="12">
        <v>0</v>
      </c>
      <c r="Q12" s="10">
        <v>0</v>
      </c>
      <c r="R12" s="10">
        <v>0</v>
      </c>
      <c r="S12" s="12">
        <v>0</v>
      </c>
      <c r="T12" s="10">
        <v>0</v>
      </c>
      <c r="U12" s="10">
        <v>0</v>
      </c>
      <c r="V12" s="12">
        <v>0</v>
      </c>
      <c r="W12" s="13">
        <v>975</v>
      </c>
      <c r="X12" s="13">
        <v>577</v>
      </c>
      <c r="Y12" s="12">
        <v>59.2</v>
      </c>
      <c r="Z12" s="10">
        <v>150</v>
      </c>
      <c r="AA12" s="10">
        <v>14</v>
      </c>
      <c r="AB12" s="12">
        <v>9.3000000000000007</v>
      </c>
      <c r="AC12" s="13">
        <v>602</v>
      </c>
      <c r="AD12" s="13">
        <v>240</v>
      </c>
      <c r="AE12" s="12">
        <v>39.9</v>
      </c>
      <c r="AF12" s="13">
        <v>0</v>
      </c>
      <c r="AG12" s="13">
        <v>0</v>
      </c>
      <c r="AH12" s="12">
        <v>0</v>
      </c>
      <c r="AI12" s="14">
        <f t="shared" si="0"/>
        <v>1829</v>
      </c>
      <c r="AJ12" s="14">
        <f t="shared" si="2"/>
        <v>889</v>
      </c>
      <c r="AK12" s="15">
        <f t="shared" si="1"/>
        <v>48.605795516675784</v>
      </c>
    </row>
    <row r="13" spans="1:37" s="125" customFormat="1" ht="15" customHeight="1" x14ac:dyDescent="0.25">
      <c r="A13" s="9" t="s">
        <v>122</v>
      </c>
      <c r="B13" s="10">
        <v>127</v>
      </c>
      <c r="C13" s="10">
        <v>39</v>
      </c>
      <c r="D13" s="11">
        <v>30.7</v>
      </c>
      <c r="E13" s="10">
        <v>0</v>
      </c>
      <c r="F13" s="10">
        <v>0</v>
      </c>
      <c r="G13" s="12">
        <v>0</v>
      </c>
      <c r="H13" s="10">
        <v>0</v>
      </c>
      <c r="I13" s="10">
        <v>0</v>
      </c>
      <c r="J13" s="12">
        <v>0</v>
      </c>
      <c r="K13" s="10">
        <v>0</v>
      </c>
      <c r="L13" s="10">
        <v>0</v>
      </c>
      <c r="M13" s="12">
        <v>0</v>
      </c>
      <c r="N13" s="13">
        <v>0</v>
      </c>
      <c r="O13" s="13">
        <v>0</v>
      </c>
      <c r="P13" s="12">
        <v>0</v>
      </c>
      <c r="Q13" s="10">
        <v>6</v>
      </c>
      <c r="R13" s="10">
        <v>1</v>
      </c>
      <c r="S13" s="12">
        <v>16.7</v>
      </c>
      <c r="T13" s="10">
        <v>1</v>
      </c>
      <c r="U13" s="10">
        <v>1</v>
      </c>
      <c r="V13" s="12">
        <v>100</v>
      </c>
      <c r="W13" s="13">
        <v>1996</v>
      </c>
      <c r="X13" s="13">
        <v>766</v>
      </c>
      <c r="Y13" s="12">
        <v>38.4</v>
      </c>
      <c r="Z13" s="10">
        <v>356</v>
      </c>
      <c r="AA13" s="10">
        <v>52</v>
      </c>
      <c r="AB13" s="12">
        <v>14.6</v>
      </c>
      <c r="AC13" s="13">
        <v>1164</v>
      </c>
      <c r="AD13" s="13">
        <v>233</v>
      </c>
      <c r="AE13" s="12">
        <v>20</v>
      </c>
      <c r="AF13" s="13">
        <v>0</v>
      </c>
      <c r="AG13" s="13">
        <v>0</v>
      </c>
      <c r="AH13" s="12">
        <v>0</v>
      </c>
      <c r="AI13" s="14">
        <f t="shared" si="0"/>
        <v>3650</v>
      </c>
      <c r="AJ13" s="14">
        <f t="shared" si="2"/>
        <v>1092</v>
      </c>
      <c r="AK13" s="15">
        <f t="shared" si="1"/>
        <v>29.917808219178081</v>
      </c>
    </row>
    <row r="14" spans="1:37" s="126" customFormat="1" ht="15" customHeight="1" x14ac:dyDescent="0.25">
      <c r="A14" s="9" t="s">
        <v>123</v>
      </c>
      <c r="B14" s="10">
        <v>123</v>
      </c>
      <c r="C14" s="10">
        <v>36</v>
      </c>
      <c r="D14" s="11">
        <v>29.3</v>
      </c>
      <c r="E14" s="10">
        <v>0</v>
      </c>
      <c r="F14" s="10">
        <v>0</v>
      </c>
      <c r="G14" s="12">
        <v>0</v>
      </c>
      <c r="H14" s="10">
        <v>0</v>
      </c>
      <c r="I14" s="10">
        <v>0</v>
      </c>
      <c r="J14" s="12">
        <v>0</v>
      </c>
      <c r="K14" s="10">
        <v>0</v>
      </c>
      <c r="L14" s="10">
        <v>0</v>
      </c>
      <c r="M14" s="12">
        <v>0</v>
      </c>
      <c r="N14" s="13">
        <v>0</v>
      </c>
      <c r="O14" s="13">
        <v>0</v>
      </c>
      <c r="P14" s="12">
        <v>0</v>
      </c>
      <c r="Q14" s="10">
        <v>0</v>
      </c>
      <c r="R14" s="10">
        <v>0</v>
      </c>
      <c r="S14" s="12">
        <v>0</v>
      </c>
      <c r="T14" s="10">
        <v>0</v>
      </c>
      <c r="U14" s="10">
        <v>0</v>
      </c>
      <c r="V14" s="12">
        <v>0</v>
      </c>
      <c r="W14" s="13">
        <v>1247</v>
      </c>
      <c r="X14" s="13">
        <v>422</v>
      </c>
      <c r="Y14" s="12">
        <v>33.799999999999997</v>
      </c>
      <c r="Z14" s="10">
        <v>226</v>
      </c>
      <c r="AA14" s="10">
        <v>16</v>
      </c>
      <c r="AB14" s="12">
        <v>7.1</v>
      </c>
      <c r="AC14" s="13">
        <v>846</v>
      </c>
      <c r="AD14" s="13">
        <v>159</v>
      </c>
      <c r="AE14" s="12">
        <v>18.8</v>
      </c>
      <c r="AF14" s="13">
        <v>0</v>
      </c>
      <c r="AG14" s="13">
        <v>0</v>
      </c>
      <c r="AH14" s="12">
        <v>0</v>
      </c>
      <c r="AI14" s="14">
        <f t="shared" si="0"/>
        <v>2442</v>
      </c>
      <c r="AJ14" s="14">
        <f t="shared" si="2"/>
        <v>633</v>
      </c>
      <c r="AK14" s="15">
        <f t="shared" si="1"/>
        <v>25.921375921375923</v>
      </c>
    </row>
    <row r="15" spans="1:37" s="125" customFormat="1" ht="15" customHeight="1" x14ac:dyDescent="0.25">
      <c r="A15" s="16" t="s">
        <v>124</v>
      </c>
      <c r="B15" s="14">
        <f>SUM(B8:B14)</f>
        <v>749</v>
      </c>
      <c r="C15" s="17">
        <f>SUM(C8:C14)</f>
        <v>315</v>
      </c>
      <c r="D15" s="18">
        <f>(C15/B15)*100</f>
        <v>42.056074766355138</v>
      </c>
      <c r="E15" s="17">
        <f>SUM(E8:E14)</f>
        <v>3</v>
      </c>
      <c r="F15" s="17">
        <f>SUM(F8:F14)</f>
        <v>1</v>
      </c>
      <c r="G15" s="18">
        <f>(F15/E15)*100</f>
        <v>33.333333333333329</v>
      </c>
      <c r="H15" s="17">
        <f>SUM(H8:H14)</f>
        <v>0</v>
      </c>
      <c r="I15" s="17">
        <f>SUM(I8:I14)</f>
        <v>0</v>
      </c>
      <c r="J15" s="18">
        <v>0</v>
      </c>
      <c r="K15" s="17">
        <f>SUM(K8:K14)</f>
        <v>0</v>
      </c>
      <c r="L15" s="17">
        <f>SUM(L8:L14)</f>
        <v>0</v>
      </c>
      <c r="M15" s="17">
        <v>0</v>
      </c>
      <c r="N15" s="14">
        <f>SUM(N8:N14)</f>
        <v>0</v>
      </c>
      <c r="O15" s="14">
        <f>SUM(O8:O14)</f>
        <v>0</v>
      </c>
      <c r="P15" s="18">
        <v>0</v>
      </c>
      <c r="Q15" s="14">
        <f>SUM(Q8:Q14)</f>
        <v>6</v>
      </c>
      <c r="R15" s="17">
        <f>SUM(R8:R14)</f>
        <v>1</v>
      </c>
      <c r="S15" s="15">
        <v>0</v>
      </c>
      <c r="T15" s="17">
        <f>SUM(T8:T14)</f>
        <v>1</v>
      </c>
      <c r="U15" s="17">
        <f>SUM(U8:U14)</f>
        <v>1</v>
      </c>
      <c r="V15" s="15">
        <v>0</v>
      </c>
      <c r="W15" s="14">
        <f>SUM(W8:W14)</f>
        <v>8036</v>
      </c>
      <c r="X15" s="14">
        <f>SUM(X8:X14)</f>
        <v>4208</v>
      </c>
      <c r="Y15" s="18">
        <f>(X15/W15)*100</f>
        <v>52.364360378297661</v>
      </c>
      <c r="Z15" s="14">
        <f>SUM(Z8:Z14)</f>
        <v>1291</v>
      </c>
      <c r="AA15" s="17">
        <f>SUM(AA8:AA14)</f>
        <v>160</v>
      </c>
      <c r="AB15" s="15">
        <f>(AA15/Z15)*100</f>
        <v>12.393493415956623</v>
      </c>
      <c r="AC15" s="14">
        <f>SUM(AC8:AC14)</f>
        <v>5040</v>
      </c>
      <c r="AD15" s="14">
        <f>SUM(AD8:AD14)</f>
        <v>1705</v>
      </c>
      <c r="AE15" s="18">
        <f>(AD15/AC15)*100</f>
        <v>33.829365079365083</v>
      </c>
      <c r="AF15" s="14">
        <f>SUM(AF8:AF14)</f>
        <v>0</v>
      </c>
      <c r="AG15" s="14">
        <f>SUM(AG8:AG14)</f>
        <v>0</v>
      </c>
      <c r="AH15" s="15">
        <f>SUM(AH8:AH14)</f>
        <v>0</v>
      </c>
      <c r="AI15" s="14">
        <f>SUM(AI8:AI14)</f>
        <v>15126</v>
      </c>
      <c r="AJ15" s="14">
        <f>SUM(AJ8:AJ14)</f>
        <v>6391</v>
      </c>
      <c r="AK15" s="15">
        <f t="shared" si="1"/>
        <v>42.25175195028428</v>
      </c>
    </row>
    <row r="16" spans="1:37" s="125" customFormat="1" ht="15" customHeight="1" x14ac:dyDescent="0.25"/>
    <row r="17" spans="1:1" s="125" customFormat="1" ht="15" customHeight="1" x14ac:dyDescent="0.25">
      <c r="A17" s="122" t="s">
        <v>125</v>
      </c>
    </row>
  </sheetData>
  <mergeCells count="39">
    <mergeCell ref="X6:Y6"/>
    <mergeCell ref="AJ6:AK6"/>
    <mergeCell ref="AA6:AB6"/>
    <mergeCell ref="AC6:AC7"/>
    <mergeCell ref="AD6:AE6"/>
    <mergeCell ref="AF6:AF7"/>
    <mergeCell ref="AG6:AH6"/>
    <mergeCell ref="AI6:AI7"/>
    <mergeCell ref="Q6:Q7"/>
    <mergeCell ref="R6:S6"/>
    <mergeCell ref="T6:T7"/>
    <mergeCell ref="U6:V6"/>
    <mergeCell ref="W6:W7"/>
    <mergeCell ref="I6:J6"/>
    <mergeCell ref="K6:K7"/>
    <mergeCell ref="L6:M6"/>
    <mergeCell ref="N6:N7"/>
    <mergeCell ref="O6:P6"/>
    <mergeCell ref="Z5:AB5"/>
    <mergeCell ref="AC5:AE5"/>
    <mergeCell ref="AF5:AH5"/>
    <mergeCell ref="AI5:AK5"/>
    <mergeCell ref="Z6:Z7"/>
    <mergeCell ref="A2:AK2"/>
    <mergeCell ref="A4:A7"/>
    <mergeCell ref="B4:AK4"/>
    <mergeCell ref="B5:D5"/>
    <mergeCell ref="E5:G5"/>
    <mergeCell ref="H5:J5"/>
    <mergeCell ref="K5:M5"/>
    <mergeCell ref="N5:P5"/>
    <mergeCell ref="Q5:S5"/>
    <mergeCell ref="T5:V5"/>
    <mergeCell ref="B6:B7"/>
    <mergeCell ref="C6:D6"/>
    <mergeCell ref="E6:E7"/>
    <mergeCell ref="F6:G6"/>
    <mergeCell ref="H6:H7"/>
    <mergeCell ref="W5:Y5"/>
  </mergeCells>
  <pageMargins left="0.7" right="0.7" top="0.78740157499999996" bottom="0.78740157499999996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7"/>
  <sheetViews>
    <sheetView showGridLines="0" zoomScale="80" zoomScaleNormal="80" zoomScaleSheetLayoutView="80" workbookViewId="0">
      <selection activeCell="P6" sqref="P6"/>
    </sheetView>
  </sheetViews>
  <sheetFormatPr defaultColWidth="9" defaultRowHeight="15" customHeight="1" x14ac:dyDescent="0.2"/>
  <cols>
    <col min="1" max="1" width="22" style="5" customWidth="1"/>
    <col min="2" max="15" width="9" style="5" hidden="1" customWidth="1"/>
    <col min="16" max="22" width="9" style="5" customWidth="1"/>
    <col min="23" max="16384" width="9" style="5"/>
  </cols>
  <sheetData>
    <row r="1" spans="1:29" s="120" customFormat="1" ht="15" customHeight="1" x14ac:dyDescent="0.2">
      <c r="AC1" s="121" t="s">
        <v>133</v>
      </c>
    </row>
    <row r="2" spans="1:29" s="134" customFormat="1" ht="30" customHeight="1" x14ac:dyDescent="0.25">
      <c r="A2" s="153" t="s">
        <v>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</row>
    <row r="3" spans="1:29" s="111" customFormat="1" ht="15" customHeight="1" x14ac:dyDescent="0.25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9" s="111" customFormat="1" ht="15" customHeight="1" x14ac:dyDescent="0.25">
      <c r="A4" s="155" t="s">
        <v>1</v>
      </c>
      <c r="B4" s="154" t="s">
        <v>97</v>
      </c>
      <c r="C4" s="154"/>
      <c r="D4" s="154"/>
      <c r="E4" s="154"/>
      <c r="F4" s="154"/>
      <c r="G4" s="154"/>
      <c r="H4" s="154"/>
      <c r="I4" s="154" t="s">
        <v>100</v>
      </c>
      <c r="J4" s="154"/>
      <c r="K4" s="154"/>
      <c r="L4" s="154"/>
      <c r="M4" s="154"/>
      <c r="N4" s="154"/>
      <c r="O4" s="154"/>
      <c r="P4" s="154" t="s">
        <v>126</v>
      </c>
      <c r="Q4" s="154"/>
      <c r="R4" s="154"/>
      <c r="S4" s="154"/>
      <c r="T4" s="154"/>
      <c r="U4" s="154"/>
      <c r="V4" s="154"/>
      <c r="W4" s="154" t="s">
        <v>127</v>
      </c>
      <c r="X4" s="154"/>
      <c r="Y4" s="154"/>
      <c r="Z4" s="154"/>
      <c r="AA4" s="154"/>
      <c r="AB4" s="154"/>
      <c r="AC4" s="154"/>
    </row>
    <row r="5" spans="1:29" s="111" customFormat="1" ht="30" customHeight="1" x14ac:dyDescent="0.25">
      <c r="A5" s="155"/>
      <c r="B5" s="101" t="s">
        <v>6</v>
      </c>
      <c r="C5" s="101" t="s">
        <v>7</v>
      </c>
      <c r="D5" s="101" t="s">
        <v>8</v>
      </c>
      <c r="E5" s="101" t="s">
        <v>2</v>
      </c>
      <c r="F5" s="101" t="s">
        <v>3</v>
      </c>
      <c r="G5" s="101" t="s">
        <v>4</v>
      </c>
      <c r="H5" s="101" t="s">
        <v>5</v>
      </c>
      <c r="I5" s="102" t="s">
        <v>6</v>
      </c>
      <c r="J5" s="101" t="s">
        <v>7</v>
      </c>
      <c r="K5" s="101" t="s">
        <v>8</v>
      </c>
      <c r="L5" s="101" t="s">
        <v>2</v>
      </c>
      <c r="M5" s="101" t="s">
        <v>3</v>
      </c>
      <c r="N5" s="101" t="s">
        <v>4</v>
      </c>
      <c r="O5" s="103" t="s">
        <v>5</v>
      </c>
      <c r="P5" s="101" t="s">
        <v>6</v>
      </c>
      <c r="Q5" s="101" t="s">
        <v>7</v>
      </c>
      <c r="R5" s="101" t="s">
        <v>8</v>
      </c>
      <c r="S5" s="101" t="s">
        <v>2</v>
      </c>
      <c r="T5" s="101" t="s">
        <v>3</v>
      </c>
      <c r="U5" s="101" t="s">
        <v>4</v>
      </c>
      <c r="V5" s="101" t="s">
        <v>5</v>
      </c>
      <c r="W5" s="101" t="s">
        <v>6</v>
      </c>
      <c r="X5" s="101" t="s">
        <v>7</v>
      </c>
      <c r="Y5" s="101" t="s">
        <v>8</v>
      </c>
      <c r="Z5" s="101" t="s">
        <v>2</v>
      </c>
      <c r="AA5" s="101" t="s">
        <v>3</v>
      </c>
      <c r="AB5" s="101" t="s">
        <v>4</v>
      </c>
      <c r="AC5" s="101" t="s">
        <v>5</v>
      </c>
    </row>
    <row r="6" spans="1:29" s="111" customFormat="1" ht="15" customHeight="1" x14ac:dyDescent="0.25">
      <c r="A6" s="104" t="s">
        <v>9</v>
      </c>
      <c r="B6" s="105">
        <v>955</v>
      </c>
      <c r="C6" s="105">
        <v>427</v>
      </c>
      <c r="D6" s="105">
        <v>715</v>
      </c>
      <c r="E6" s="105">
        <v>2097</v>
      </c>
      <c r="F6" s="105">
        <v>1290</v>
      </c>
      <c r="G6" s="105">
        <v>3401</v>
      </c>
      <c r="H6" s="105">
        <v>4103</v>
      </c>
      <c r="I6" s="105">
        <v>1014</v>
      </c>
      <c r="J6" s="105">
        <v>425</v>
      </c>
      <c r="K6" s="105">
        <v>748</v>
      </c>
      <c r="L6" s="105">
        <v>2187</v>
      </c>
      <c r="M6" s="105">
        <v>1507</v>
      </c>
      <c r="N6" s="105">
        <v>3694</v>
      </c>
      <c r="O6" s="105">
        <v>3026</v>
      </c>
      <c r="P6" s="105">
        <v>926</v>
      </c>
      <c r="Q6" s="105">
        <v>374</v>
      </c>
      <c r="R6" s="105">
        <v>684</v>
      </c>
      <c r="S6" s="105">
        <v>1984</v>
      </c>
      <c r="T6" s="105">
        <v>1679</v>
      </c>
      <c r="U6" s="105">
        <v>3663</v>
      </c>
      <c r="V6" s="105">
        <v>3029</v>
      </c>
      <c r="W6" s="105">
        <v>1092</v>
      </c>
      <c r="X6" s="105">
        <v>482</v>
      </c>
      <c r="Y6" s="105">
        <v>993</v>
      </c>
      <c r="Z6" s="105">
        <f>SUM(W6:Y6)</f>
        <v>2567</v>
      </c>
      <c r="AA6" s="105">
        <v>1672</v>
      </c>
      <c r="AB6" s="105">
        <f>Z6+AA6</f>
        <v>4239</v>
      </c>
      <c r="AC6" s="105">
        <v>2905</v>
      </c>
    </row>
    <row r="7" spans="1:29" s="111" customFormat="1" ht="15" customHeight="1" x14ac:dyDescent="0.25">
      <c r="A7" s="104" t="s">
        <v>10</v>
      </c>
      <c r="B7" s="105">
        <v>1931</v>
      </c>
      <c r="C7" s="105">
        <v>590</v>
      </c>
      <c r="D7" s="105">
        <v>1366</v>
      </c>
      <c r="E7" s="105">
        <v>3887</v>
      </c>
      <c r="F7" s="105">
        <v>1548</v>
      </c>
      <c r="G7" s="105">
        <v>5436</v>
      </c>
      <c r="H7" s="105">
        <v>4798</v>
      </c>
      <c r="I7" s="105">
        <v>2157</v>
      </c>
      <c r="J7" s="105">
        <v>607</v>
      </c>
      <c r="K7" s="105">
        <v>1409</v>
      </c>
      <c r="L7" s="105">
        <v>4173</v>
      </c>
      <c r="M7" s="105">
        <v>1736</v>
      </c>
      <c r="N7" s="105">
        <v>5910</v>
      </c>
      <c r="O7" s="105">
        <v>3879</v>
      </c>
      <c r="P7" s="105">
        <v>2064</v>
      </c>
      <c r="Q7" s="105">
        <v>640</v>
      </c>
      <c r="R7" s="105">
        <v>1464</v>
      </c>
      <c r="S7" s="105">
        <v>4168</v>
      </c>
      <c r="T7" s="105">
        <v>1792</v>
      </c>
      <c r="U7" s="105">
        <v>5960</v>
      </c>
      <c r="V7" s="105">
        <v>4388</v>
      </c>
      <c r="W7" s="105">
        <v>1975</v>
      </c>
      <c r="X7" s="105">
        <v>573</v>
      </c>
      <c r="Y7" s="105">
        <v>1362</v>
      </c>
      <c r="Z7" s="105">
        <f t="shared" ref="Z7:Z18" si="0">SUM(W7:Y7)</f>
        <v>3910</v>
      </c>
      <c r="AA7" s="105">
        <v>1932</v>
      </c>
      <c r="AB7" s="105">
        <f t="shared" ref="AB7:AB19" si="1">Z7+AA7</f>
        <v>5842</v>
      </c>
      <c r="AC7" s="105">
        <v>3528</v>
      </c>
    </row>
    <row r="8" spans="1:29" s="111" customFormat="1" ht="15" customHeight="1" x14ac:dyDescent="0.25">
      <c r="A8" s="104" t="s">
        <v>11</v>
      </c>
      <c r="B8" s="105">
        <v>1144</v>
      </c>
      <c r="C8" s="105">
        <v>385</v>
      </c>
      <c r="D8" s="105">
        <v>503</v>
      </c>
      <c r="E8" s="105">
        <v>2032</v>
      </c>
      <c r="F8" s="105">
        <v>814</v>
      </c>
      <c r="G8" s="105">
        <v>2846</v>
      </c>
      <c r="H8" s="105">
        <v>2733</v>
      </c>
      <c r="I8" s="105">
        <v>1224</v>
      </c>
      <c r="J8" s="105">
        <v>369</v>
      </c>
      <c r="K8" s="105">
        <v>556</v>
      </c>
      <c r="L8" s="105">
        <v>2149</v>
      </c>
      <c r="M8" s="105">
        <v>947</v>
      </c>
      <c r="N8" s="105">
        <v>3097</v>
      </c>
      <c r="O8" s="105">
        <v>2445</v>
      </c>
      <c r="P8" s="105">
        <v>1207</v>
      </c>
      <c r="Q8" s="105">
        <v>380</v>
      </c>
      <c r="R8" s="105">
        <v>577</v>
      </c>
      <c r="S8" s="105">
        <v>2164</v>
      </c>
      <c r="T8" s="105">
        <v>936</v>
      </c>
      <c r="U8" s="105">
        <v>3100</v>
      </c>
      <c r="V8" s="105">
        <v>2073</v>
      </c>
      <c r="W8" s="105">
        <v>1191</v>
      </c>
      <c r="X8" s="105">
        <v>331</v>
      </c>
      <c r="Y8" s="105">
        <v>555</v>
      </c>
      <c r="Z8" s="105">
        <f t="shared" si="0"/>
        <v>2077</v>
      </c>
      <c r="AA8" s="105">
        <v>1122</v>
      </c>
      <c r="AB8" s="105">
        <f t="shared" si="1"/>
        <v>3199</v>
      </c>
      <c r="AC8" s="105">
        <v>1898</v>
      </c>
    </row>
    <row r="9" spans="1:29" s="111" customFormat="1" ht="15" customHeight="1" x14ac:dyDescent="0.25">
      <c r="A9" s="104" t="s">
        <v>12</v>
      </c>
      <c r="B9" s="105">
        <v>991</v>
      </c>
      <c r="C9" s="105">
        <v>310</v>
      </c>
      <c r="D9" s="105">
        <v>634</v>
      </c>
      <c r="E9" s="105">
        <v>1935</v>
      </c>
      <c r="F9" s="105">
        <v>903</v>
      </c>
      <c r="G9" s="105">
        <v>2838</v>
      </c>
      <c r="H9" s="105">
        <v>2811</v>
      </c>
      <c r="I9" s="105">
        <v>1067</v>
      </c>
      <c r="J9" s="105">
        <v>367</v>
      </c>
      <c r="K9" s="105">
        <v>705</v>
      </c>
      <c r="L9" s="105">
        <v>2139</v>
      </c>
      <c r="M9" s="105">
        <v>981</v>
      </c>
      <c r="N9" s="105">
        <v>3120</v>
      </c>
      <c r="O9" s="105">
        <v>2230</v>
      </c>
      <c r="P9" s="105">
        <v>1213</v>
      </c>
      <c r="Q9" s="105">
        <v>446</v>
      </c>
      <c r="R9" s="105">
        <v>729</v>
      </c>
      <c r="S9" s="105">
        <v>2388</v>
      </c>
      <c r="T9" s="105">
        <v>891</v>
      </c>
      <c r="U9" s="105">
        <v>3279</v>
      </c>
      <c r="V9" s="105">
        <v>1975</v>
      </c>
      <c r="W9" s="105">
        <v>1224</v>
      </c>
      <c r="X9" s="105">
        <v>441</v>
      </c>
      <c r="Y9" s="105">
        <v>747</v>
      </c>
      <c r="Z9" s="105">
        <f t="shared" si="0"/>
        <v>2412</v>
      </c>
      <c r="AA9" s="105">
        <v>1003</v>
      </c>
      <c r="AB9" s="105">
        <f t="shared" si="1"/>
        <v>3415</v>
      </c>
      <c r="AC9" s="105">
        <v>1736</v>
      </c>
    </row>
    <row r="10" spans="1:29" s="111" customFormat="1" ht="15" customHeight="1" x14ac:dyDescent="0.25">
      <c r="A10" s="104" t="s">
        <v>13</v>
      </c>
      <c r="B10" s="105">
        <v>432</v>
      </c>
      <c r="C10" s="105">
        <v>150</v>
      </c>
      <c r="D10" s="105">
        <v>365</v>
      </c>
      <c r="E10" s="105">
        <v>947</v>
      </c>
      <c r="F10" s="105">
        <v>554</v>
      </c>
      <c r="G10" s="105">
        <v>1506</v>
      </c>
      <c r="H10" s="105">
        <v>984</v>
      </c>
      <c r="I10" s="105">
        <v>439</v>
      </c>
      <c r="J10" s="105">
        <v>203</v>
      </c>
      <c r="K10" s="105">
        <v>338</v>
      </c>
      <c r="L10" s="105">
        <v>980</v>
      </c>
      <c r="M10" s="105">
        <v>544</v>
      </c>
      <c r="N10" s="105">
        <v>1536</v>
      </c>
      <c r="O10" s="105">
        <v>863</v>
      </c>
      <c r="P10" s="105">
        <v>498</v>
      </c>
      <c r="Q10" s="105">
        <v>146</v>
      </c>
      <c r="R10" s="105">
        <v>314</v>
      </c>
      <c r="S10" s="105">
        <v>958</v>
      </c>
      <c r="T10" s="105">
        <v>626</v>
      </c>
      <c r="U10" s="105">
        <v>1584</v>
      </c>
      <c r="V10" s="105">
        <v>733</v>
      </c>
      <c r="W10" s="105">
        <v>452</v>
      </c>
      <c r="X10" s="105">
        <v>198</v>
      </c>
      <c r="Y10" s="105">
        <v>316</v>
      </c>
      <c r="Z10" s="105">
        <f t="shared" si="0"/>
        <v>966</v>
      </c>
      <c r="AA10" s="105">
        <v>686</v>
      </c>
      <c r="AB10" s="105">
        <f t="shared" si="1"/>
        <v>1652</v>
      </c>
      <c r="AC10" s="105">
        <v>619</v>
      </c>
    </row>
    <row r="11" spans="1:29" s="111" customFormat="1" ht="15" customHeight="1" x14ac:dyDescent="0.25">
      <c r="A11" s="104" t="s">
        <v>14</v>
      </c>
      <c r="B11" s="105">
        <v>1609</v>
      </c>
      <c r="C11" s="105">
        <v>504</v>
      </c>
      <c r="D11" s="105">
        <v>914</v>
      </c>
      <c r="E11" s="105">
        <v>3027</v>
      </c>
      <c r="F11" s="105">
        <v>1956</v>
      </c>
      <c r="G11" s="105">
        <v>4983</v>
      </c>
      <c r="H11" s="105">
        <v>3711</v>
      </c>
      <c r="I11" s="105">
        <v>1656</v>
      </c>
      <c r="J11" s="105">
        <v>587</v>
      </c>
      <c r="K11" s="105">
        <v>945</v>
      </c>
      <c r="L11" s="105">
        <v>3188</v>
      </c>
      <c r="M11" s="105">
        <v>2261</v>
      </c>
      <c r="N11" s="105">
        <v>5449</v>
      </c>
      <c r="O11" s="105">
        <v>2870</v>
      </c>
      <c r="P11" s="105">
        <v>1526</v>
      </c>
      <c r="Q11" s="105">
        <v>514</v>
      </c>
      <c r="R11" s="105">
        <v>1005</v>
      </c>
      <c r="S11" s="105">
        <v>3045</v>
      </c>
      <c r="T11" s="105">
        <v>2585</v>
      </c>
      <c r="U11" s="105">
        <v>5630</v>
      </c>
      <c r="V11" s="105">
        <v>2670</v>
      </c>
      <c r="W11" s="105">
        <v>1430</v>
      </c>
      <c r="X11" s="105">
        <v>414</v>
      </c>
      <c r="Y11" s="105">
        <v>822</v>
      </c>
      <c r="Z11" s="105">
        <f t="shared" si="0"/>
        <v>2666</v>
      </c>
      <c r="AA11" s="105">
        <v>2225</v>
      </c>
      <c r="AB11" s="105">
        <f t="shared" si="1"/>
        <v>4891</v>
      </c>
      <c r="AC11" s="105">
        <v>2443</v>
      </c>
    </row>
    <row r="12" spans="1:29" s="111" customFormat="1" ht="15" customHeight="1" x14ac:dyDescent="0.25">
      <c r="A12" s="104" t="s">
        <v>15</v>
      </c>
      <c r="B12" s="105">
        <v>768</v>
      </c>
      <c r="C12" s="105">
        <v>270</v>
      </c>
      <c r="D12" s="105">
        <v>515</v>
      </c>
      <c r="E12" s="105">
        <v>1553</v>
      </c>
      <c r="F12" s="105">
        <v>770</v>
      </c>
      <c r="G12" s="105">
        <v>2323</v>
      </c>
      <c r="H12" s="105">
        <v>1270</v>
      </c>
      <c r="I12" s="105">
        <v>755</v>
      </c>
      <c r="J12" s="105">
        <v>294</v>
      </c>
      <c r="K12" s="105">
        <v>489</v>
      </c>
      <c r="L12" s="105">
        <v>1538</v>
      </c>
      <c r="M12" s="105">
        <v>814</v>
      </c>
      <c r="N12" s="105">
        <v>2352</v>
      </c>
      <c r="O12" s="105">
        <v>957</v>
      </c>
      <c r="P12" s="105">
        <v>789</v>
      </c>
      <c r="Q12" s="105">
        <v>248</v>
      </c>
      <c r="R12" s="105">
        <v>474</v>
      </c>
      <c r="S12" s="105">
        <v>1511</v>
      </c>
      <c r="T12" s="105">
        <v>843</v>
      </c>
      <c r="U12" s="105">
        <v>2354</v>
      </c>
      <c r="V12" s="105">
        <v>1051</v>
      </c>
      <c r="W12" s="105">
        <v>746</v>
      </c>
      <c r="X12" s="105">
        <v>308</v>
      </c>
      <c r="Y12" s="105">
        <v>508</v>
      </c>
      <c r="Z12" s="105">
        <f t="shared" si="0"/>
        <v>1562</v>
      </c>
      <c r="AA12" s="105">
        <v>820</v>
      </c>
      <c r="AB12" s="105">
        <f t="shared" si="1"/>
        <v>2382</v>
      </c>
      <c r="AC12" s="105">
        <v>822</v>
      </c>
    </row>
    <row r="13" spans="1:29" s="111" customFormat="1" ht="15" customHeight="1" x14ac:dyDescent="0.25">
      <c r="A13" s="104" t="s">
        <v>16</v>
      </c>
      <c r="B13" s="105">
        <v>919</v>
      </c>
      <c r="C13" s="105">
        <v>301</v>
      </c>
      <c r="D13" s="105">
        <v>645</v>
      </c>
      <c r="E13" s="105">
        <v>1865</v>
      </c>
      <c r="F13" s="105">
        <v>701</v>
      </c>
      <c r="G13" s="105">
        <v>2567</v>
      </c>
      <c r="H13" s="105">
        <v>2944</v>
      </c>
      <c r="I13" s="105">
        <v>955</v>
      </c>
      <c r="J13" s="105">
        <v>283</v>
      </c>
      <c r="K13" s="105">
        <v>637</v>
      </c>
      <c r="L13" s="105">
        <v>1875</v>
      </c>
      <c r="M13" s="105">
        <v>854</v>
      </c>
      <c r="N13" s="105">
        <v>2729</v>
      </c>
      <c r="O13" s="105">
        <v>2226</v>
      </c>
      <c r="P13" s="105">
        <v>977</v>
      </c>
      <c r="Q13" s="105">
        <v>319</v>
      </c>
      <c r="R13" s="105">
        <v>625</v>
      </c>
      <c r="S13" s="105">
        <v>1921</v>
      </c>
      <c r="T13" s="105">
        <v>952</v>
      </c>
      <c r="U13" s="105">
        <v>2873</v>
      </c>
      <c r="V13" s="105">
        <v>1838</v>
      </c>
      <c r="W13" s="105">
        <v>922</v>
      </c>
      <c r="X13" s="105">
        <v>357</v>
      </c>
      <c r="Y13" s="105">
        <v>542</v>
      </c>
      <c r="Z13" s="105">
        <f t="shared" si="0"/>
        <v>1821</v>
      </c>
      <c r="AA13" s="105">
        <v>899</v>
      </c>
      <c r="AB13" s="105">
        <f t="shared" si="1"/>
        <v>2720</v>
      </c>
      <c r="AC13" s="105">
        <v>1638</v>
      </c>
    </row>
    <row r="14" spans="1:29" s="111" customFormat="1" ht="15" customHeight="1" x14ac:dyDescent="0.25">
      <c r="A14" s="104" t="s">
        <v>17</v>
      </c>
      <c r="B14" s="105">
        <v>968</v>
      </c>
      <c r="C14" s="105">
        <v>252</v>
      </c>
      <c r="D14" s="105">
        <v>485</v>
      </c>
      <c r="E14" s="105">
        <v>1705</v>
      </c>
      <c r="F14" s="105">
        <v>893</v>
      </c>
      <c r="G14" s="105">
        <v>2598</v>
      </c>
      <c r="H14" s="105">
        <v>2747</v>
      </c>
      <c r="I14" s="105">
        <v>931</v>
      </c>
      <c r="J14" s="105">
        <v>274</v>
      </c>
      <c r="K14" s="105">
        <v>520</v>
      </c>
      <c r="L14" s="105">
        <v>1725</v>
      </c>
      <c r="M14" s="105">
        <v>913</v>
      </c>
      <c r="N14" s="105">
        <v>2638</v>
      </c>
      <c r="O14" s="105">
        <v>2107</v>
      </c>
      <c r="P14" s="105">
        <v>937</v>
      </c>
      <c r="Q14" s="105">
        <v>308</v>
      </c>
      <c r="R14" s="105">
        <v>520</v>
      </c>
      <c r="S14" s="105">
        <v>1765</v>
      </c>
      <c r="T14" s="105">
        <v>1087</v>
      </c>
      <c r="U14" s="105">
        <v>2852</v>
      </c>
      <c r="V14" s="105">
        <v>1815</v>
      </c>
      <c r="W14" s="105">
        <v>828</v>
      </c>
      <c r="X14" s="105">
        <v>307</v>
      </c>
      <c r="Y14" s="105">
        <v>538</v>
      </c>
      <c r="Z14" s="105">
        <f t="shared" si="0"/>
        <v>1673</v>
      </c>
      <c r="AA14" s="105">
        <v>1091</v>
      </c>
      <c r="AB14" s="105">
        <f t="shared" si="1"/>
        <v>2764</v>
      </c>
      <c r="AC14" s="105">
        <v>1821</v>
      </c>
    </row>
    <row r="15" spans="1:29" s="111" customFormat="1" ht="15" customHeight="1" x14ac:dyDescent="0.25">
      <c r="A15" s="104" t="s">
        <v>18</v>
      </c>
      <c r="B15" s="105">
        <v>839</v>
      </c>
      <c r="C15" s="105">
        <v>287</v>
      </c>
      <c r="D15" s="105">
        <v>470</v>
      </c>
      <c r="E15" s="105">
        <v>1596</v>
      </c>
      <c r="F15" s="105">
        <v>741</v>
      </c>
      <c r="G15" s="105">
        <v>2337</v>
      </c>
      <c r="H15" s="105">
        <v>1592</v>
      </c>
      <c r="I15" s="105">
        <v>838</v>
      </c>
      <c r="J15" s="105">
        <v>304</v>
      </c>
      <c r="K15" s="105">
        <v>537</v>
      </c>
      <c r="L15" s="105">
        <v>1679</v>
      </c>
      <c r="M15" s="105">
        <v>859</v>
      </c>
      <c r="N15" s="105">
        <v>2538</v>
      </c>
      <c r="O15" s="105">
        <v>1161</v>
      </c>
      <c r="P15" s="105">
        <v>725</v>
      </c>
      <c r="Q15" s="105">
        <v>259</v>
      </c>
      <c r="R15" s="105">
        <v>461</v>
      </c>
      <c r="S15" s="105">
        <v>1445</v>
      </c>
      <c r="T15" s="105">
        <v>967</v>
      </c>
      <c r="U15" s="105">
        <v>2412</v>
      </c>
      <c r="V15" s="105">
        <v>1067</v>
      </c>
      <c r="W15" s="105">
        <v>765</v>
      </c>
      <c r="X15" s="105">
        <v>227</v>
      </c>
      <c r="Y15" s="105">
        <v>505</v>
      </c>
      <c r="Z15" s="105">
        <f t="shared" si="0"/>
        <v>1497</v>
      </c>
      <c r="AA15" s="105">
        <v>944</v>
      </c>
      <c r="AB15" s="105">
        <f t="shared" si="1"/>
        <v>2441</v>
      </c>
      <c r="AC15" s="105">
        <v>877</v>
      </c>
    </row>
    <row r="16" spans="1:29" s="111" customFormat="1" ht="15" customHeight="1" x14ac:dyDescent="0.25">
      <c r="A16" s="104" t="s">
        <v>19</v>
      </c>
      <c r="B16" s="105">
        <v>2568</v>
      </c>
      <c r="C16" s="105">
        <v>725</v>
      </c>
      <c r="D16" s="105">
        <v>1140</v>
      </c>
      <c r="E16" s="105">
        <v>4433</v>
      </c>
      <c r="F16" s="105">
        <v>1706</v>
      </c>
      <c r="G16" s="105">
        <v>6139</v>
      </c>
      <c r="H16" s="105">
        <v>5124</v>
      </c>
      <c r="I16" s="105">
        <v>2786</v>
      </c>
      <c r="J16" s="105">
        <v>745</v>
      </c>
      <c r="K16" s="105">
        <v>1221</v>
      </c>
      <c r="L16" s="105">
        <v>4752</v>
      </c>
      <c r="M16" s="105">
        <v>2034</v>
      </c>
      <c r="N16" s="105">
        <v>6786</v>
      </c>
      <c r="O16" s="105">
        <v>4545</v>
      </c>
      <c r="P16" s="105">
        <v>2587</v>
      </c>
      <c r="Q16" s="105">
        <v>730</v>
      </c>
      <c r="R16" s="105">
        <v>1179</v>
      </c>
      <c r="S16" s="105">
        <v>4496</v>
      </c>
      <c r="T16" s="105">
        <v>2345</v>
      </c>
      <c r="U16" s="105">
        <v>6841</v>
      </c>
      <c r="V16" s="105">
        <v>3831</v>
      </c>
      <c r="W16" s="105">
        <v>2379</v>
      </c>
      <c r="X16" s="105">
        <v>635</v>
      </c>
      <c r="Y16" s="105">
        <v>1164</v>
      </c>
      <c r="Z16" s="105">
        <f t="shared" si="0"/>
        <v>4178</v>
      </c>
      <c r="AA16" s="105">
        <v>2367</v>
      </c>
      <c r="AB16" s="105">
        <f t="shared" si="1"/>
        <v>6545</v>
      </c>
      <c r="AC16" s="105">
        <v>2925</v>
      </c>
    </row>
    <row r="17" spans="1:29" s="111" customFormat="1" ht="15" customHeight="1" x14ac:dyDescent="0.25">
      <c r="A17" s="104" t="s">
        <v>20</v>
      </c>
      <c r="B17" s="105">
        <v>1021</v>
      </c>
      <c r="C17" s="105">
        <v>305</v>
      </c>
      <c r="D17" s="105">
        <v>769</v>
      </c>
      <c r="E17" s="105">
        <v>2095</v>
      </c>
      <c r="F17" s="105">
        <v>924</v>
      </c>
      <c r="G17" s="105">
        <v>3020</v>
      </c>
      <c r="H17" s="105">
        <v>1630</v>
      </c>
      <c r="I17" s="105">
        <v>1182</v>
      </c>
      <c r="J17" s="105">
        <v>369</v>
      </c>
      <c r="K17" s="105">
        <v>709</v>
      </c>
      <c r="L17" s="105">
        <v>2260</v>
      </c>
      <c r="M17" s="105">
        <v>1178</v>
      </c>
      <c r="N17" s="105">
        <v>3439</v>
      </c>
      <c r="O17" s="105">
        <v>1062</v>
      </c>
      <c r="P17" s="105">
        <v>1109</v>
      </c>
      <c r="Q17" s="105">
        <v>320</v>
      </c>
      <c r="R17" s="105">
        <v>713</v>
      </c>
      <c r="S17" s="105">
        <v>2142</v>
      </c>
      <c r="T17" s="105">
        <v>1312</v>
      </c>
      <c r="U17" s="105">
        <v>3454</v>
      </c>
      <c r="V17" s="105">
        <v>1169</v>
      </c>
      <c r="W17" s="105">
        <v>1068</v>
      </c>
      <c r="X17" s="105">
        <v>274</v>
      </c>
      <c r="Y17" s="105">
        <v>667</v>
      </c>
      <c r="Z17" s="105">
        <f t="shared" si="0"/>
        <v>2009</v>
      </c>
      <c r="AA17" s="105">
        <v>1331</v>
      </c>
      <c r="AB17" s="105">
        <f t="shared" si="1"/>
        <v>3340</v>
      </c>
      <c r="AC17" s="105">
        <v>1095</v>
      </c>
    </row>
    <row r="18" spans="1:29" ht="15" customHeight="1" x14ac:dyDescent="0.2">
      <c r="A18" s="104" t="s">
        <v>21</v>
      </c>
      <c r="B18" s="105">
        <v>2288</v>
      </c>
      <c r="C18" s="105">
        <v>727</v>
      </c>
      <c r="D18" s="105">
        <v>1460</v>
      </c>
      <c r="E18" s="105">
        <v>4475</v>
      </c>
      <c r="F18" s="105">
        <v>2612</v>
      </c>
      <c r="G18" s="105">
        <v>7087</v>
      </c>
      <c r="H18" s="105">
        <v>3974</v>
      </c>
      <c r="I18" s="105">
        <v>2297</v>
      </c>
      <c r="J18" s="105">
        <v>733</v>
      </c>
      <c r="K18" s="105">
        <v>1615</v>
      </c>
      <c r="L18" s="105">
        <v>4645</v>
      </c>
      <c r="M18" s="105">
        <v>2936</v>
      </c>
      <c r="N18" s="105">
        <v>7582</v>
      </c>
      <c r="O18" s="105">
        <v>2777</v>
      </c>
      <c r="P18" s="105">
        <v>2251</v>
      </c>
      <c r="Q18" s="105">
        <v>746</v>
      </c>
      <c r="R18" s="105">
        <v>1738</v>
      </c>
      <c r="S18" s="105">
        <v>4735</v>
      </c>
      <c r="T18" s="105">
        <v>2977</v>
      </c>
      <c r="U18" s="105">
        <v>7712</v>
      </c>
      <c r="V18" s="105">
        <v>3100</v>
      </c>
      <c r="W18" s="105">
        <v>2205</v>
      </c>
      <c r="X18" s="105">
        <v>670</v>
      </c>
      <c r="Y18" s="105">
        <v>1603</v>
      </c>
      <c r="Z18" s="105">
        <f t="shared" si="0"/>
        <v>4478</v>
      </c>
      <c r="AA18" s="105">
        <v>3204</v>
      </c>
      <c r="AB18" s="105">
        <f t="shared" si="1"/>
        <v>7682</v>
      </c>
      <c r="AC18" s="105">
        <v>2952</v>
      </c>
    </row>
    <row r="19" spans="1:29" ht="15" customHeight="1" x14ac:dyDescent="0.2">
      <c r="A19" s="104" t="s">
        <v>22</v>
      </c>
      <c r="B19" s="105">
        <v>1137</v>
      </c>
      <c r="C19" s="105">
        <v>309</v>
      </c>
      <c r="D19" s="105">
        <v>780</v>
      </c>
      <c r="E19" s="105">
        <v>2226</v>
      </c>
      <c r="F19" s="105">
        <v>832</v>
      </c>
      <c r="G19" s="105">
        <v>3058</v>
      </c>
      <c r="H19" s="105">
        <v>2421</v>
      </c>
      <c r="I19" s="105">
        <v>1203</v>
      </c>
      <c r="J19" s="105">
        <v>317</v>
      </c>
      <c r="K19" s="105">
        <v>775</v>
      </c>
      <c r="L19" s="105">
        <v>2295</v>
      </c>
      <c r="M19" s="105">
        <v>1004</v>
      </c>
      <c r="N19" s="105">
        <v>3299</v>
      </c>
      <c r="O19" s="105">
        <v>1950</v>
      </c>
      <c r="P19" s="105">
        <v>1008</v>
      </c>
      <c r="Q19" s="105">
        <v>282</v>
      </c>
      <c r="R19" s="105">
        <v>677</v>
      </c>
      <c r="S19" s="105">
        <v>1967</v>
      </c>
      <c r="T19" s="105">
        <v>1051</v>
      </c>
      <c r="U19" s="105">
        <v>3018</v>
      </c>
      <c r="V19" s="105">
        <v>1787</v>
      </c>
      <c r="W19" s="105">
        <v>1132</v>
      </c>
      <c r="X19" s="105">
        <v>277</v>
      </c>
      <c r="Y19" s="105">
        <v>669</v>
      </c>
      <c r="Z19" s="105">
        <f>SUM(W19:Y19)</f>
        <v>2078</v>
      </c>
      <c r="AA19" s="105">
        <v>1049</v>
      </c>
      <c r="AB19" s="105">
        <f t="shared" si="1"/>
        <v>3127</v>
      </c>
      <c r="AC19" s="105">
        <v>1427</v>
      </c>
    </row>
    <row r="20" spans="1:29" ht="15" customHeight="1" x14ac:dyDescent="0.2">
      <c r="A20" s="106" t="s">
        <v>23</v>
      </c>
      <c r="B20" s="107">
        <v>17570</v>
      </c>
      <c r="C20" s="107">
        <v>5542</v>
      </c>
      <c r="D20" s="107">
        <v>10761</v>
      </c>
      <c r="E20" s="107">
        <v>33873</v>
      </c>
      <c r="F20" s="107">
        <v>16244</v>
      </c>
      <c r="G20" s="107">
        <v>50139</v>
      </c>
      <c r="H20" s="107">
        <v>40842</v>
      </c>
      <c r="I20" s="108">
        <v>18504</v>
      </c>
      <c r="J20" s="108">
        <v>5877</v>
      </c>
      <c r="K20" s="108">
        <v>11204</v>
      </c>
      <c r="L20" s="108">
        <v>35585</v>
      </c>
      <c r="M20" s="108">
        <v>18568</v>
      </c>
      <c r="N20" s="108">
        <v>54169</v>
      </c>
      <c r="O20" s="108">
        <v>32098</v>
      </c>
      <c r="P20" s="108">
        <v>17817</v>
      </c>
      <c r="Q20" s="108">
        <v>5712</v>
      </c>
      <c r="R20" s="108">
        <v>11160</v>
      </c>
      <c r="S20" s="108">
        <v>34689</v>
      </c>
      <c r="T20" s="108">
        <v>20043</v>
      </c>
      <c r="U20" s="108">
        <v>54732</v>
      </c>
      <c r="V20" s="108">
        <v>30526</v>
      </c>
      <c r="W20" s="108">
        <f>SUM(W6:W19)</f>
        <v>17409</v>
      </c>
      <c r="X20" s="108">
        <f t="shared" ref="X20:AC20" si="2">SUM(X6:X19)</f>
        <v>5494</v>
      </c>
      <c r="Y20" s="108">
        <f t="shared" si="2"/>
        <v>10991</v>
      </c>
      <c r="Z20" s="108">
        <f>SUM(Z6:Z19)</f>
        <v>33894</v>
      </c>
      <c r="AA20" s="108">
        <f t="shared" si="2"/>
        <v>20345</v>
      </c>
      <c r="AB20" s="108">
        <f t="shared" si="2"/>
        <v>54239</v>
      </c>
      <c r="AC20" s="108">
        <f t="shared" si="2"/>
        <v>26686</v>
      </c>
    </row>
    <row r="21" spans="1:29" ht="15" customHeight="1" x14ac:dyDescent="0.2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</row>
    <row r="22" spans="1:29" ht="15" customHeight="1" x14ac:dyDescent="0.2">
      <c r="A22" s="123" t="s">
        <v>86</v>
      </c>
      <c r="E22" s="112"/>
      <c r="K22" s="112"/>
      <c r="L22" s="112"/>
    </row>
    <row r="23" spans="1:29" ht="15" customHeight="1" x14ac:dyDescent="0.2">
      <c r="A23" s="124" t="s">
        <v>24</v>
      </c>
    </row>
    <row r="24" spans="1:29" ht="15" customHeight="1" x14ac:dyDescent="0.2">
      <c r="A24" s="124" t="s">
        <v>25</v>
      </c>
    </row>
    <row r="25" spans="1:29" ht="15" customHeight="1" x14ac:dyDescent="0.2">
      <c r="A25" s="124" t="s">
        <v>26</v>
      </c>
    </row>
    <row r="26" spans="1:29" ht="15" customHeight="1" x14ac:dyDescent="0.2">
      <c r="A26" s="124" t="s">
        <v>27</v>
      </c>
    </row>
    <row r="27" spans="1:29" ht="15" customHeight="1" x14ac:dyDescent="0.2">
      <c r="A27" s="124" t="s">
        <v>28</v>
      </c>
    </row>
  </sheetData>
  <mergeCells count="6">
    <mergeCell ref="A2:V2"/>
    <mergeCell ref="W4:AC4"/>
    <mergeCell ref="P4:V4"/>
    <mergeCell ref="I4:O4"/>
    <mergeCell ref="A4:A5"/>
    <mergeCell ref="B4:H4"/>
  </mergeCells>
  <pageMargins left="0.78740157480314965" right="0.78740157480314965" top="0.59055118110236227" bottom="0.59055118110236227" header="0.31496062992125984" footer="0.31496062992125984"/>
  <pageSetup paperSize="9" orientation="landscape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30"/>
  <sheetViews>
    <sheetView showGridLines="0" zoomScale="80" zoomScaleNormal="80" zoomScaleSheetLayoutView="80" workbookViewId="0">
      <selection activeCell="AG19" sqref="AG19"/>
    </sheetView>
  </sheetViews>
  <sheetFormatPr defaultColWidth="9" defaultRowHeight="15" customHeight="1" x14ac:dyDescent="0.2"/>
  <cols>
    <col min="1" max="1" width="20" style="82" customWidth="1"/>
    <col min="2" max="10" width="11.7109375" style="82" hidden="1" customWidth="1"/>
    <col min="11" max="11" width="21.5703125" style="82" hidden="1" customWidth="1"/>
    <col min="12" max="21" width="9" style="82" customWidth="1"/>
    <col min="22" max="16384" width="9" style="82"/>
  </cols>
  <sheetData>
    <row r="1" spans="1:31" s="118" customFormat="1" ht="15" customHeight="1" x14ac:dyDescent="0.2">
      <c r="A1" s="117"/>
      <c r="AE1" s="119" t="s">
        <v>134</v>
      </c>
    </row>
    <row r="2" spans="1:31" s="132" customFormat="1" ht="30" customHeight="1" x14ac:dyDescent="0.25">
      <c r="A2" s="158" t="s">
        <v>29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</row>
    <row r="3" spans="1:31" s="133" customFormat="1" ht="15" customHeight="1" x14ac:dyDescent="0.25"/>
    <row r="4" spans="1:31" s="133" customFormat="1" ht="15" customHeight="1" x14ac:dyDescent="0.25">
      <c r="A4" s="156" t="s">
        <v>1</v>
      </c>
      <c r="B4" s="160" t="s">
        <v>100</v>
      </c>
      <c r="C4" s="161"/>
      <c r="D4" s="161"/>
      <c r="E4" s="161"/>
      <c r="F4" s="161"/>
      <c r="G4" s="161"/>
      <c r="H4" s="161"/>
      <c r="I4" s="161"/>
      <c r="J4" s="161"/>
      <c r="K4" s="162"/>
      <c r="L4" s="160" t="s">
        <v>126</v>
      </c>
      <c r="M4" s="161"/>
      <c r="N4" s="161"/>
      <c r="O4" s="161"/>
      <c r="P4" s="161"/>
      <c r="Q4" s="161"/>
      <c r="R4" s="161"/>
      <c r="S4" s="161"/>
      <c r="T4" s="161"/>
      <c r="U4" s="162"/>
      <c r="V4" s="160" t="s">
        <v>127</v>
      </c>
      <c r="W4" s="161"/>
      <c r="X4" s="161"/>
      <c r="Y4" s="161"/>
      <c r="Z4" s="161"/>
      <c r="AA4" s="161"/>
      <c r="AB4" s="161"/>
      <c r="AC4" s="161"/>
      <c r="AD4" s="161"/>
      <c r="AE4" s="162"/>
    </row>
    <row r="5" spans="1:31" s="133" customFormat="1" ht="27" customHeight="1" x14ac:dyDescent="0.25">
      <c r="A5" s="157"/>
      <c r="B5" s="83" t="s">
        <v>30</v>
      </c>
      <c r="C5" s="84" t="s">
        <v>31</v>
      </c>
      <c r="D5" s="84" t="s">
        <v>32</v>
      </c>
      <c r="E5" s="85" t="s">
        <v>88</v>
      </c>
      <c r="F5" s="84" t="s">
        <v>33</v>
      </c>
      <c r="G5" s="84" t="s">
        <v>41</v>
      </c>
      <c r="H5" s="86" t="s">
        <v>42</v>
      </c>
      <c r="I5" s="87" t="s">
        <v>87</v>
      </c>
      <c r="J5" s="87" t="s">
        <v>43</v>
      </c>
      <c r="K5" s="83" t="s">
        <v>44</v>
      </c>
      <c r="L5" s="83" t="s">
        <v>30</v>
      </c>
      <c r="M5" s="84" t="s">
        <v>31</v>
      </c>
      <c r="N5" s="84" t="s">
        <v>32</v>
      </c>
      <c r="O5" s="85" t="s">
        <v>88</v>
      </c>
      <c r="P5" s="84" t="s">
        <v>33</v>
      </c>
      <c r="Q5" s="84" t="s">
        <v>41</v>
      </c>
      <c r="R5" s="86" t="s">
        <v>42</v>
      </c>
      <c r="S5" s="87" t="s">
        <v>87</v>
      </c>
      <c r="T5" s="87" t="s">
        <v>43</v>
      </c>
      <c r="U5" s="83" t="s">
        <v>44</v>
      </c>
      <c r="V5" s="83" t="s">
        <v>30</v>
      </c>
      <c r="W5" s="84" t="s">
        <v>31</v>
      </c>
      <c r="X5" s="84" t="s">
        <v>32</v>
      </c>
      <c r="Y5" s="85" t="s">
        <v>88</v>
      </c>
      <c r="Z5" s="84" t="s">
        <v>33</v>
      </c>
      <c r="AA5" s="84" t="s">
        <v>41</v>
      </c>
      <c r="AB5" s="86" t="s">
        <v>42</v>
      </c>
      <c r="AC5" s="87" t="s">
        <v>87</v>
      </c>
      <c r="AD5" s="87" t="s">
        <v>43</v>
      </c>
      <c r="AE5" s="83" t="s">
        <v>44</v>
      </c>
    </row>
    <row r="6" spans="1:31" s="133" customFormat="1" ht="15" customHeight="1" x14ac:dyDescent="0.25">
      <c r="A6" s="88" t="s">
        <v>9</v>
      </c>
      <c r="B6" s="89">
        <v>94</v>
      </c>
      <c r="C6" s="90">
        <v>4</v>
      </c>
      <c r="D6" s="90">
        <v>9</v>
      </c>
      <c r="E6" s="91">
        <v>109</v>
      </c>
      <c r="F6" s="90">
        <v>2864</v>
      </c>
      <c r="G6" s="90">
        <v>1248</v>
      </c>
      <c r="H6" s="90">
        <v>11424</v>
      </c>
      <c r="I6" s="90">
        <v>786</v>
      </c>
      <c r="J6" s="90">
        <v>4851</v>
      </c>
      <c r="K6" s="89">
        <v>21389</v>
      </c>
      <c r="L6" s="89">
        <v>145</v>
      </c>
      <c r="M6" s="90">
        <v>5</v>
      </c>
      <c r="N6" s="90">
        <v>22</v>
      </c>
      <c r="O6" s="91">
        <v>103</v>
      </c>
      <c r="P6" s="90">
        <v>2484</v>
      </c>
      <c r="Q6" s="90">
        <v>1543</v>
      </c>
      <c r="R6" s="90">
        <v>12216</v>
      </c>
      <c r="S6" s="90">
        <v>750</v>
      </c>
      <c r="T6" s="90">
        <v>5764</v>
      </c>
      <c r="U6" s="89">
        <v>23032</v>
      </c>
      <c r="V6" s="89">
        <v>158</v>
      </c>
      <c r="W6" s="89">
        <v>1</v>
      </c>
      <c r="X6" s="89">
        <v>14</v>
      </c>
      <c r="Y6" s="89">
        <v>135</v>
      </c>
      <c r="Z6" s="89">
        <v>2617</v>
      </c>
      <c r="AA6" s="89">
        <v>1546</v>
      </c>
      <c r="AB6" s="89">
        <v>11510</v>
      </c>
      <c r="AC6" s="89">
        <v>748</v>
      </c>
      <c r="AD6" s="89">
        <v>5218</v>
      </c>
      <c r="AE6" s="89">
        <f>SUM(V6:AD6)</f>
        <v>21947</v>
      </c>
    </row>
    <row r="7" spans="1:31" s="133" customFormat="1" ht="15" customHeight="1" x14ac:dyDescent="0.25">
      <c r="A7" s="92" t="s">
        <v>10</v>
      </c>
      <c r="B7" s="89">
        <v>201</v>
      </c>
      <c r="C7" s="90">
        <v>0</v>
      </c>
      <c r="D7" s="90">
        <v>1</v>
      </c>
      <c r="E7" s="91">
        <v>323</v>
      </c>
      <c r="F7" s="90">
        <v>5260</v>
      </c>
      <c r="G7" s="90">
        <v>1302</v>
      </c>
      <c r="H7" s="90">
        <v>14318</v>
      </c>
      <c r="I7" s="90">
        <v>1168</v>
      </c>
      <c r="J7" s="90">
        <v>6841</v>
      </c>
      <c r="K7" s="89">
        <v>29414</v>
      </c>
      <c r="L7" s="89">
        <v>229</v>
      </c>
      <c r="M7" s="90">
        <v>3</v>
      </c>
      <c r="N7" s="90">
        <v>6</v>
      </c>
      <c r="O7" s="91">
        <v>353</v>
      </c>
      <c r="P7" s="90">
        <v>4133</v>
      </c>
      <c r="Q7" s="90">
        <v>1398</v>
      </c>
      <c r="R7" s="90">
        <v>15538</v>
      </c>
      <c r="S7" s="90">
        <v>1162</v>
      </c>
      <c r="T7" s="90">
        <v>8661</v>
      </c>
      <c r="U7" s="89">
        <v>31483</v>
      </c>
      <c r="V7" s="89">
        <v>264</v>
      </c>
      <c r="W7" s="89">
        <v>3</v>
      </c>
      <c r="X7" s="89">
        <v>5</v>
      </c>
      <c r="Y7" s="89">
        <v>1</v>
      </c>
      <c r="Z7" s="89">
        <v>4035</v>
      </c>
      <c r="AA7" s="89">
        <v>1813</v>
      </c>
      <c r="AB7" s="89">
        <v>14861</v>
      </c>
      <c r="AC7" s="89">
        <v>1141</v>
      </c>
      <c r="AD7" s="89">
        <v>7941</v>
      </c>
      <c r="AE7" s="89">
        <f t="shared" ref="AE7:AE19" si="0">SUM(V7:AD7)</f>
        <v>30064</v>
      </c>
    </row>
    <row r="8" spans="1:31" s="133" customFormat="1" ht="15" customHeight="1" x14ac:dyDescent="0.25">
      <c r="A8" s="92" t="s">
        <v>11</v>
      </c>
      <c r="B8" s="89">
        <v>310</v>
      </c>
      <c r="C8" s="90">
        <v>0</v>
      </c>
      <c r="D8" s="90">
        <v>4</v>
      </c>
      <c r="E8" s="91">
        <v>4</v>
      </c>
      <c r="F8" s="90">
        <v>3877</v>
      </c>
      <c r="G8" s="90">
        <v>652</v>
      </c>
      <c r="H8" s="90">
        <v>8280</v>
      </c>
      <c r="I8" s="90">
        <v>611</v>
      </c>
      <c r="J8" s="90">
        <v>3146</v>
      </c>
      <c r="K8" s="89">
        <v>16884</v>
      </c>
      <c r="L8" s="89">
        <v>292</v>
      </c>
      <c r="M8" s="90">
        <v>0</v>
      </c>
      <c r="N8" s="90">
        <v>2</v>
      </c>
      <c r="O8" s="91">
        <v>54</v>
      </c>
      <c r="P8" s="90">
        <v>3268</v>
      </c>
      <c r="Q8" s="90">
        <v>607</v>
      </c>
      <c r="R8" s="90">
        <v>8850</v>
      </c>
      <c r="S8" s="90">
        <v>680</v>
      </c>
      <c r="T8" s="90">
        <v>4382</v>
      </c>
      <c r="U8" s="89">
        <v>18135</v>
      </c>
      <c r="V8" s="89">
        <v>276</v>
      </c>
      <c r="W8" s="89">
        <v>0</v>
      </c>
      <c r="X8" s="89">
        <v>0</v>
      </c>
      <c r="Y8" s="89">
        <v>31</v>
      </c>
      <c r="Z8" s="89">
        <v>3227</v>
      </c>
      <c r="AA8" s="89">
        <v>786</v>
      </c>
      <c r="AB8" s="89">
        <v>8668</v>
      </c>
      <c r="AC8" s="89">
        <v>649</v>
      </c>
      <c r="AD8" s="89">
        <v>4051</v>
      </c>
      <c r="AE8" s="89">
        <f t="shared" si="0"/>
        <v>17688</v>
      </c>
    </row>
    <row r="9" spans="1:31" s="133" customFormat="1" ht="15" customHeight="1" x14ac:dyDescent="0.25">
      <c r="A9" s="92" t="s">
        <v>12</v>
      </c>
      <c r="B9" s="89">
        <v>196</v>
      </c>
      <c r="C9" s="90">
        <v>0</v>
      </c>
      <c r="D9" s="90">
        <v>5</v>
      </c>
      <c r="E9" s="91">
        <v>14</v>
      </c>
      <c r="F9" s="90">
        <v>2840</v>
      </c>
      <c r="G9" s="90">
        <v>648</v>
      </c>
      <c r="H9" s="90">
        <v>7005</v>
      </c>
      <c r="I9" s="90">
        <v>650</v>
      </c>
      <c r="J9" s="90">
        <v>3316</v>
      </c>
      <c r="K9" s="89">
        <v>14674</v>
      </c>
      <c r="L9" s="89">
        <v>137</v>
      </c>
      <c r="M9" s="90">
        <v>0</v>
      </c>
      <c r="N9" s="90">
        <v>4</v>
      </c>
      <c r="O9" s="91">
        <v>34</v>
      </c>
      <c r="P9" s="90">
        <v>2438</v>
      </c>
      <c r="Q9" s="90">
        <v>551</v>
      </c>
      <c r="R9" s="90">
        <v>8073</v>
      </c>
      <c r="S9" s="90">
        <v>721</v>
      </c>
      <c r="T9" s="90">
        <v>4885</v>
      </c>
      <c r="U9" s="89">
        <v>16843</v>
      </c>
      <c r="V9" s="89">
        <v>84</v>
      </c>
      <c r="W9" s="89">
        <v>0</v>
      </c>
      <c r="X9" s="89">
        <v>2</v>
      </c>
      <c r="Y9" s="89">
        <v>9</v>
      </c>
      <c r="Z9" s="89">
        <v>2517</v>
      </c>
      <c r="AA9" s="89">
        <v>668</v>
      </c>
      <c r="AB9" s="89">
        <v>8055</v>
      </c>
      <c r="AC9" s="89">
        <v>735</v>
      </c>
      <c r="AD9" s="89">
        <v>4521</v>
      </c>
      <c r="AE9" s="89">
        <f t="shared" si="0"/>
        <v>16591</v>
      </c>
    </row>
    <row r="10" spans="1:31" s="133" customFormat="1" ht="15" customHeight="1" x14ac:dyDescent="0.25">
      <c r="A10" s="92" t="s">
        <v>13</v>
      </c>
      <c r="B10" s="89">
        <v>68</v>
      </c>
      <c r="C10" s="90">
        <v>2</v>
      </c>
      <c r="D10" s="90">
        <v>3</v>
      </c>
      <c r="E10" s="91">
        <v>105</v>
      </c>
      <c r="F10" s="90">
        <v>1855</v>
      </c>
      <c r="G10" s="90">
        <v>337</v>
      </c>
      <c r="H10" s="90">
        <v>3371</v>
      </c>
      <c r="I10" s="90">
        <v>277</v>
      </c>
      <c r="J10" s="90">
        <v>1526</v>
      </c>
      <c r="K10" s="89">
        <v>7544</v>
      </c>
      <c r="L10" s="89">
        <v>62</v>
      </c>
      <c r="M10" s="90">
        <v>1</v>
      </c>
      <c r="N10" s="90">
        <v>2</v>
      </c>
      <c r="O10" s="91">
        <v>54</v>
      </c>
      <c r="P10" s="90">
        <v>1572</v>
      </c>
      <c r="Q10" s="90">
        <v>331</v>
      </c>
      <c r="R10" s="90">
        <v>3787</v>
      </c>
      <c r="S10" s="90">
        <v>300</v>
      </c>
      <c r="T10" s="90">
        <v>2104</v>
      </c>
      <c r="U10" s="89">
        <v>8213</v>
      </c>
      <c r="V10" s="89">
        <v>57</v>
      </c>
      <c r="W10" s="89">
        <v>2</v>
      </c>
      <c r="X10" s="89">
        <v>3</v>
      </c>
      <c r="Y10" s="89">
        <v>37</v>
      </c>
      <c r="Z10" s="89">
        <v>1592</v>
      </c>
      <c r="AA10" s="89">
        <v>458</v>
      </c>
      <c r="AB10" s="89">
        <v>3964</v>
      </c>
      <c r="AC10" s="89">
        <v>333</v>
      </c>
      <c r="AD10" s="89">
        <v>2176</v>
      </c>
      <c r="AE10" s="89">
        <f t="shared" si="0"/>
        <v>8622</v>
      </c>
    </row>
    <row r="11" spans="1:31" s="133" customFormat="1" ht="15" customHeight="1" x14ac:dyDescent="0.25">
      <c r="A11" s="92" t="s">
        <v>14</v>
      </c>
      <c r="B11" s="89">
        <v>519</v>
      </c>
      <c r="C11" s="90">
        <v>1</v>
      </c>
      <c r="D11" s="90">
        <v>8</v>
      </c>
      <c r="E11" s="91">
        <v>203</v>
      </c>
      <c r="F11" s="90">
        <v>3546</v>
      </c>
      <c r="G11" s="90">
        <v>1033</v>
      </c>
      <c r="H11" s="90">
        <v>10941</v>
      </c>
      <c r="I11" s="90">
        <v>824</v>
      </c>
      <c r="J11" s="90">
        <v>5576</v>
      </c>
      <c r="K11" s="89">
        <v>22651</v>
      </c>
      <c r="L11" s="89">
        <v>535</v>
      </c>
      <c r="M11" s="90">
        <v>4</v>
      </c>
      <c r="N11" s="90">
        <v>9</v>
      </c>
      <c r="O11" s="91">
        <v>120</v>
      </c>
      <c r="P11" s="90">
        <v>2781</v>
      </c>
      <c r="Q11" s="90">
        <v>1344</v>
      </c>
      <c r="R11" s="90">
        <v>11247</v>
      </c>
      <c r="S11" s="90">
        <v>844</v>
      </c>
      <c r="T11" s="90">
        <v>6990</v>
      </c>
      <c r="U11" s="89">
        <v>23874</v>
      </c>
      <c r="V11" s="89">
        <v>417</v>
      </c>
      <c r="W11" s="89">
        <v>1</v>
      </c>
      <c r="X11" s="89">
        <v>9</v>
      </c>
      <c r="Y11" s="89">
        <v>57</v>
      </c>
      <c r="Z11" s="89">
        <v>2650</v>
      </c>
      <c r="AA11" s="89">
        <v>1157</v>
      </c>
      <c r="AB11" s="89">
        <v>10940</v>
      </c>
      <c r="AC11" s="89">
        <v>836</v>
      </c>
      <c r="AD11" s="89">
        <v>6527</v>
      </c>
      <c r="AE11" s="89">
        <f t="shared" si="0"/>
        <v>22594</v>
      </c>
    </row>
    <row r="12" spans="1:31" s="133" customFormat="1" ht="15" customHeight="1" x14ac:dyDescent="0.25">
      <c r="A12" s="92" t="s">
        <v>15</v>
      </c>
      <c r="B12" s="89">
        <v>187</v>
      </c>
      <c r="C12" s="90">
        <v>1</v>
      </c>
      <c r="D12" s="90">
        <v>3</v>
      </c>
      <c r="E12" s="91">
        <v>10</v>
      </c>
      <c r="F12" s="90">
        <v>1562</v>
      </c>
      <c r="G12" s="90">
        <v>375</v>
      </c>
      <c r="H12" s="90">
        <v>5302</v>
      </c>
      <c r="I12" s="90">
        <v>492</v>
      </c>
      <c r="J12" s="90">
        <v>2336</v>
      </c>
      <c r="K12" s="89">
        <v>10268</v>
      </c>
      <c r="L12" s="89">
        <v>239</v>
      </c>
      <c r="M12" s="90">
        <v>1</v>
      </c>
      <c r="N12" s="90">
        <v>2</v>
      </c>
      <c r="O12" s="91">
        <v>23</v>
      </c>
      <c r="P12" s="90">
        <v>1117</v>
      </c>
      <c r="Q12" s="90">
        <v>405</v>
      </c>
      <c r="R12" s="90">
        <v>5696</v>
      </c>
      <c r="S12" s="90">
        <v>454</v>
      </c>
      <c r="T12" s="90">
        <v>3078</v>
      </c>
      <c r="U12" s="89">
        <v>11015</v>
      </c>
      <c r="V12" s="89">
        <v>210</v>
      </c>
      <c r="W12" s="89">
        <v>2</v>
      </c>
      <c r="X12" s="89">
        <v>0</v>
      </c>
      <c r="Y12" s="89">
        <v>6</v>
      </c>
      <c r="Z12" s="89">
        <v>1284</v>
      </c>
      <c r="AA12" s="89">
        <v>357</v>
      </c>
      <c r="AB12" s="89">
        <v>5628</v>
      </c>
      <c r="AC12" s="89">
        <v>525</v>
      </c>
      <c r="AD12" s="89">
        <v>3039</v>
      </c>
      <c r="AE12" s="89">
        <f t="shared" si="0"/>
        <v>11051</v>
      </c>
    </row>
    <row r="13" spans="1:31" s="133" customFormat="1" ht="15" customHeight="1" x14ac:dyDescent="0.25">
      <c r="A13" s="92" t="s">
        <v>16</v>
      </c>
      <c r="B13" s="89">
        <v>308</v>
      </c>
      <c r="C13" s="90">
        <v>0</v>
      </c>
      <c r="D13" s="90">
        <v>2</v>
      </c>
      <c r="E13" s="91">
        <v>63</v>
      </c>
      <c r="F13" s="90">
        <v>2632</v>
      </c>
      <c r="G13" s="90">
        <v>623</v>
      </c>
      <c r="H13" s="90">
        <v>7761</v>
      </c>
      <c r="I13" s="90">
        <v>599</v>
      </c>
      <c r="J13" s="90">
        <v>3273</v>
      </c>
      <c r="K13" s="89">
        <v>15261</v>
      </c>
      <c r="L13" s="89">
        <v>342</v>
      </c>
      <c r="M13" s="90">
        <v>1</v>
      </c>
      <c r="N13" s="90">
        <v>5</v>
      </c>
      <c r="O13" s="91">
        <v>23</v>
      </c>
      <c r="P13" s="90">
        <v>2745</v>
      </c>
      <c r="Q13" s="90">
        <v>707</v>
      </c>
      <c r="R13" s="90">
        <v>8377</v>
      </c>
      <c r="S13" s="90">
        <v>616</v>
      </c>
      <c r="T13" s="90">
        <v>4201</v>
      </c>
      <c r="U13" s="89">
        <v>17017</v>
      </c>
      <c r="V13" s="89">
        <v>329</v>
      </c>
      <c r="W13" s="89">
        <v>0</v>
      </c>
      <c r="X13" s="89">
        <v>2</v>
      </c>
      <c r="Y13" s="89">
        <v>5</v>
      </c>
      <c r="Z13" s="89">
        <v>2276</v>
      </c>
      <c r="AA13" s="89">
        <v>613</v>
      </c>
      <c r="AB13" s="89">
        <v>8079</v>
      </c>
      <c r="AC13" s="89">
        <v>558</v>
      </c>
      <c r="AD13" s="89">
        <v>3985</v>
      </c>
      <c r="AE13" s="89">
        <f t="shared" si="0"/>
        <v>15847</v>
      </c>
    </row>
    <row r="14" spans="1:31" s="133" customFormat="1" ht="15" customHeight="1" x14ac:dyDescent="0.25">
      <c r="A14" s="92" t="s">
        <v>17</v>
      </c>
      <c r="B14" s="89">
        <v>332</v>
      </c>
      <c r="C14" s="90">
        <v>0</v>
      </c>
      <c r="D14" s="90">
        <v>2</v>
      </c>
      <c r="E14" s="91">
        <v>19</v>
      </c>
      <c r="F14" s="90">
        <v>1818</v>
      </c>
      <c r="G14" s="90">
        <v>688</v>
      </c>
      <c r="H14" s="90">
        <v>6947</v>
      </c>
      <c r="I14" s="90">
        <v>507</v>
      </c>
      <c r="J14" s="90">
        <v>3121</v>
      </c>
      <c r="K14" s="89">
        <v>13434</v>
      </c>
      <c r="L14" s="89">
        <v>322</v>
      </c>
      <c r="M14" s="90">
        <v>0</v>
      </c>
      <c r="N14" s="90">
        <v>0</v>
      </c>
      <c r="O14" s="91">
        <v>18</v>
      </c>
      <c r="P14" s="90">
        <v>1882</v>
      </c>
      <c r="Q14" s="90">
        <v>791</v>
      </c>
      <c r="R14" s="90">
        <v>7283</v>
      </c>
      <c r="S14" s="90">
        <v>530</v>
      </c>
      <c r="T14" s="90">
        <v>4123</v>
      </c>
      <c r="U14" s="89">
        <v>14949</v>
      </c>
      <c r="V14" s="89">
        <v>217</v>
      </c>
      <c r="W14" s="89">
        <v>0</v>
      </c>
      <c r="X14" s="89">
        <v>1</v>
      </c>
      <c r="Y14" s="89">
        <v>10</v>
      </c>
      <c r="Z14" s="89">
        <v>1707</v>
      </c>
      <c r="AA14" s="89">
        <v>757</v>
      </c>
      <c r="AB14" s="89">
        <v>7042</v>
      </c>
      <c r="AC14" s="89">
        <v>533</v>
      </c>
      <c r="AD14" s="89">
        <v>3581</v>
      </c>
      <c r="AE14" s="89">
        <f t="shared" si="0"/>
        <v>13848</v>
      </c>
    </row>
    <row r="15" spans="1:31" s="133" customFormat="1" ht="15" customHeight="1" x14ac:dyDescent="0.25">
      <c r="A15" s="92" t="s">
        <v>18</v>
      </c>
      <c r="B15" s="89">
        <v>165</v>
      </c>
      <c r="C15" s="90">
        <v>0</v>
      </c>
      <c r="D15" s="90">
        <v>7</v>
      </c>
      <c r="E15" s="91">
        <v>133</v>
      </c>
      <c r="F15" s="90">
        <v>2024</v>
      </c>
      <c r="G15" s="90">
        <v>411</v>
      </c>
      <c r="H15" s="90">
        <v>7013</v>
      </c>
      <c r="I15" s="90">
        <v>601</v>
      </c>
      <c r="J15" s="90">
        <v>2755</v>
      </c>
      <c r="K15" s="89">
        <v>13109</v>
      </c>
      <c r="L15" s="89">
        <v>169</v>
      </c>
      <c r="M15" s="90">
        <v>1</v>
      </c>
      <c r="N15" s="90">
        <v>5</v>
      </c>
      <c r="O15" s="91">
        <v>110</v>
      </c>
      <c r="P15" s="90">
        <v>1590</v>
      </c>
      <c r="Q15" s="90">
        <v>495</v>
      </c>
      <c r="R15" s="90">
        <v>7544</v>
      </c>
      <c r="S15" s="90">
        <v>506</v>
      </c>
      <c r="T15" s="90">
        <v>3706</v>
      </c>
      <c r="U15" s="89">
        <v>14126</v>
      </c>
      <c r="V15" s="89">
        <v>142</v>
      </c>
      <c r="W15" s="89">
        <v>0</v>
      </c>
      <c r="X15" s="89">
        <v>7</v>
      </c>
      <c r="Y15" s="89">
        <v>82</v>
      </c>
      <c r="Z15" s="89">
        <v>1666</v>
      </c>
      <c r="AA15" s="89">
        <v>505</v>
      </c>
      <c r="AB15" s="89">
        <v>6897</v>
      </c>
      <c r="AC15" s="89">
        <v>462</v>
      </c>
      <c r="AD15" s="89">
        <v>3260</v>
      </c>
      <c r="AE15" s="89">
        <f t="shared" si="0"/>
        <v>13021</v>
      </c>
    </row>
    <row r="16" spans="1:31" s="133" customFormat="1" ht="15" customHeight="1" x14ac:dyDescent="0.25">
      <c r="A16" s="92" t="s">
        <v>19</v>
      </c>
      <c r="B16" s="89">
        <v>360</v>
      </c>
      <c r="C16" s="90">
        <v>1</v>
      </c>
      <c r="D16" s="90">
        <v>11</v>
      </c>
      <c r="E16" s="91">
        <v>210</v>
      </c>
      <c r="F16" s="90">
        <v>6303</v>
      </c>
      <c r="G16" s="90">
        <v>973</v>
      </c>
      <c r="H16" s="90">
        <v>17078</v>
      </c>
      <c r="I16" s="90">
        <v>1353</v>
      </c>
      <c r="J16" s="90">
        <v>6920</v>
      </c>
      <c r="K16" s="89">
        <v>33209</v>
      </c>
      <c r="L16" s="89">
        <v>375</v>
      </c>
      <c r="M16" s="90">
        <v>2</v>
      </c>
      <c r="N16" s="90">
        <v>19</v>
      </c>
      <c r="O16" s="91">
        <v>195</v>
      </c>
      <c r="P16" s="90">
        <v>4665</v>
      </c>
      <c r="Q16" s="90">
        <v>1141</v>
      </c>
      <c r="R16" s="90">
        <v>17543</v>
      </c>
      <c r="S16" s="90">
        <v>1340</v>
      </c>
      <c r="T16" s="90">
        <v>8766</v>
      </c>
      <c r="U16" s="89">
        <v>34046</v>
      </c>
      <c r="V16" s="89">
        <v>312</v>
      </c>
      <c r="W16" s="89">
        <v>3</v>
      </c>
      <c r="X16" s="89">
        <v>7</v>
      </c>
      <c r="Y16" s="89">
        <v>165</v>
      </c>
      <c r="Z16" s="89">
        <v>4010</v>
      </c>
      <c r="AA16" s="89">
        <v>1291</v>
      </c>
      <c r="AB16" s="89">
        <v>17685</v>
      </c>
      <c r="AC16" s="89">
        <v>1392</v>
      </c>
      <c r="AD16" s="89">
        <v>8493</v>
      </c>
      <c r="AE16" s="89">
        <f t="shared" si="0"/>
        <v>33358</v>
      </c>
    </row>
    <row r="17" spans="1:31" s="133" customFormat="1" ht="15" customHeight="1" x14ac:dyDescent="0.25">
      <c r="A17" s="92" t="s">
        <v>20</v>
      </c>
      <c r="B17" s="89">
        <v>376</v>
      </c>
      <c r="C17" s="90">
        <v>1</v>
      </c>
      <c r="D17" s="90">
        <v>3</v>
      </c>
      <c r="E17" s="91">
        <v>93</v>
      </c>
      <c r="F17" s="90">
        <v>3342</v>
      </c>
      <c r="G17" s="90">
        <v>416</v>
      </c>
      <c r="H17" s="90">
        <v>8668</v>
      </c>
      <c r="I17" s="90">
        <v>766</v>
      </c>
      <c r="J17" s="90">
        <v>3822</v>
      </c>
      <c r="K17" s="89">
        <v>17487</v>
      </c>
      <c r="L17" s="89">
        <v>392</v>
      </c>
      <c r="M17" s="90">
        <v>1</v>
      </c>
      <c r="N17" s="90">
        <v>3</v>
      </c>
      <c r="O17" s="91">
        <v>50</v>
      </c>
      <c r="P17" s="90">
        <v>2940</v>
      </c>
      <c r="Q17" s="90">
        <v>532</v>
      </c>
      <c r="R17" s="90">
        <v>8864</v>
      </c>
      <c r="S17" s="90">
        <v>697</v>
      </c>
      <c r="T17" s="90">
        <v>4686</v>
      </c>
      <c r="U17" s="89">
        <v>18165</v>
      </c>
      <c r="V17" s="89">
        <v>333</v>
      </c>
      <c r="W17" s="89">
        <v>0</v>
      </c>
      <c r="X17" s="89">
        <v>3</v>
      </c>
      <c r="Y17" s="89">
        <v>8</v>
      </c>
      <c r="Z17" s="89">
        <v>2818</v>
      </c>
      <c r="AA17" s="89">
        <v>692</v>
      </c>
      <c r="AB17" s="89">
        <v>8711</v>
      </c>
      <c r="AC17" s="89">
        <v>730</v>
      </c>
      <c r="AD17" s="89">
        <v>4509</v>
      </c>
      <c r="AE17" s="89">
        <f t="shared" si="0"/>
        <v>17804</v>
      </c>
    </row>
    <row r="18" spans="1:31" ht="15" customHeight="1" x14ac:dyDescent="0.2">
      <c r="A18" s="92" t="s">
        <v>34</v>
      </c>
      <c r="B18" s="89">
        <v>859</v>
      </c>
      <c r="C18" s="90">
        <v>1</v>
      </c>
      <c r="D18" s="90">
        <v>6</v>
      </c>
      <c r="E18" s="91">
        <v>709</v>
      </c>
      <c r="F18" s="90">
        <v>5343</v>
      </c>
      <c r="G18" s="90">
        <v>1533</v>
      </c>
      <c r="H18" s="90">
        <v>17332</v>
      </c>
      <c r="I18" s="90">
        <v>1814</v>
      </c>
      <c r="J18" s="90">
        <v>7065</v>
      </c>
      <c r="K18" s="89">
        <v>34662</v>
      </c>
      <c r="L18" s="89">
        <v>803</v>
      </c>
      <c r="M18" s="90">
        <v>2</v>
      </c>
      <c r="N18" s="90">
        <v>4</v>
      </c>
      <c r="O18" s="91">
        <v>576</v>
      </c>
      <c r="P18" s="90">
        <v>5300</v>
      </c>
      <c r="Q18" s="90">
        <v>1595</v>
      </c>
      <c r="R18" s="90">
        <v>17612</v>
      </c>
      <c r="S18" s="90">
        <v>1650</v>
      </c>
      <c r="T18" s="90">
        <v>8887</v>
      </c>
      <c r="U18" s="89">
        <v>36429</v>
      </c>
      <c r="V18" s="89">
        <v>716</v>
      </c>
      <c r="W18" s="89">
        <v>1</v>
      </c>
      <c r="X18" s="89">
        <v>6</v>
      </c>
      <c r="Y18" s="89">
        <v>458</v>
      </c>
      <c r="Z18" s="89">
        <v>5343</v>
      </c>
      <c r="AA18" s="89">
        <v>1729</v>
      </c>
      <c r="AB18" s="89">
        <v>17755</v>
      </c>
      <c r="AC18" s="89">
        <v>1750</v>
      </c>
      <c r="AD18" s="89">
        <v>8729</v>
      </c>
      <c r="AE18" s="89">
        <f t="shared" si="0"/>
        <v>36487</v>
      </c>
    </row>
    <row r="19" spans="1:31" ht="15" customHeight="1" x14ac:dyDescent="0.2">
      <c r="A19" s="93" t="s">
        <v>22</v>
      </c>
      <c r="B19" s="89">
        <v>267</v>
      </c>
      <c r="C19" s="90">
        <v>0</v>
      </c>
      <c r="D19" s="90">
        <v>4</v>
      </c>
      <c r="E19" s="91">
        <v>973</v>
      </c>
      <c r="F19" s="90">
        <v>2760</v>
      </c>
      <c r="G19" s="90">
        <v>451</v>
      </c>
      <c r="H19" s="90">
        <v>8776</v>
      </c>
      <c r="I19" s="90">
        <v>712</v>
      </c>
      <c r="J19" s="90">
        <v>4145</v>
      </c>
      <c r="K19" s="89">
        <v>18088</v>
      </c>
      <c r="L19" s="89">
        <v>209</v>
      </c>
      <c r="M19" s="90">
        <v>0</v>
      </c>
      <c r="N19" s="90">
        <v>1</v>
      </c>
      <c r="O19" s="91">
        <v>357</v>
      </c>
      <c r="P19" s="90">
        <v>2070</v>
      </c>
      <c r="Q19" s="90">
        <v>460</v>
      </c>
      <c r="R19" s="90">
        <v>8992</v>
      </c>
      <c r="S19" s="90">
        <v>662</v>
      </c>
      <c r="T19" s="90">
        <v>5127</v>
      </c>
      <c r="U19" s="89">
        <v>17878</v>
      </c>
      <c r="V19" s="89">
        <v>172</v>
      </c>
      <c r="W19" s="89">
        <v>0</v>
      </c>
      <c r="X19" s="89">
        <v>2</v>
      </c>
      <c r="Y19" s="89">
        <v>159</v>
      </c>
      <c r="Z19" s="89">
        <v>2254</v>
      </c>
      <c r="AA19" s="89">
        <v>594</v>
      </c>
      <c r="AB19" s="89">
        <v>8532</v>
      </c>
      <c r="AC19" s="89">
        <v>641</v>
      </c>
      <c r="AD19" s="89">
        <v>4603</v>
      </c>
      <c r="AE19" s="89">
        <f t="shared" si="0"/>
        <v>16957</v>
      </c>
    </row>
    <row r="20" spans="1:31" ht="15" customHeight="1" x14ac:dyDescent="0.2">
      <c r="A20" s="94" t="s">
        <v>23</v>
      </c>
      <c r="B20" s="95">
        <v>4242</v>
      </c>
      <c r="C20" s="95">
        <v>11</v>
      </c>
      <c r="D20" s="95">
        <v>68</v>
      </c>
      <c r="E20" s="95">
        <v>2968</v>
      </c>
      <c r="F20" s="95">
        <v>46026</v>
      </c>
      <c r="G20" s="95">
        <v>10690</v>
      </c>
      <c r="H20" s="95">
        <v>134216</v>
      </c>
      <c r="I20" s="95">
        <v>11160</v>
      </c>
      <c r="J20" s="96">
        <v>58693</v>
      </c>
      <c r="K20" s="97">
        <v>268074</v>
      </c>
      <c r="L20" s="95">
        <v>4251</v>
      </c>
      <c r="M20" s="95">
        <v>21</v>
      </c>
      <c r="N20" s="95">
        <v>84</v>
      </c>
      <c r="O20" s="95">
        <v>2070</v>
      </c>
      <c r="P20" s="95">
        <v>38985</v>
      </c>
      <c r="Q20" s="95">
        <v>11900</v>
      </c>
      <c r="R20" s="95">
        <v>141622</v>
      </c>
      <c r="S20" s="95">
        <v>10912</v>
      </c>
      <c r="T20" s="95">
        <v>75360</v>
      </c>
      <c r="U20" s="97">
        <v>285205</v>
      </c>
      <c r="V20" s="95">
        <f>SUM(V6:V19)</f>
        <v>3687</v>
      </c>
      <c r="W20" s="95">
        <f t="shared" ref="W20:AE20" si="1">SUM(W6:W19)</f>
        <v>13</v>
      </c>
      <c r="X20" s="95">
        <f t="shared" si="1"/>
        <v>61</v>
      </c>
      <c r="Y20" s="95">
        <f t="shared" si="1"/>
        <v>1163</v>
      </c>
      <c r="Z20" s="95">
        <f t="shared" si="1"/>
        <v>37996</v>
      </c>
      <c r="AA20" s="95">
        <f t="shared" si="1"/>
        <v>12966</v>
      </c>
      <c r="AB20" s="95">
        <f t="shared" si="1"/>
        <v>138327</v>
      </c>
      <c r="AC20" s="95">
        <f t="shared" si="1"/>
        <v>11033</v>
      </c>
      <c r="AD20" s="95">
        <f t="shared" si="1"/>
        <v>70633</v>
      </c>
      <c r="AE20" s="95">
        <f t="shared" si="1"/>
        <v>275879</v>
      </c>
    </row>
    <row r="21" spans="1:31" ht="15" customHeight="1" x14ac:dyDescent="0.2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</row>
    <row r="22" spans="1:31" ht="15" customHeight="1" x14ac:dyDescent="0.2">
      <c r="A22" s="136" t="s">
        <v>86</v>
      </c>
    </row>
    <row r="23" spans="1:31" ht="15" customHeight="1" x14ac:dyDescent="0.2">
      <c r="A23" s="137" t="s">
        <v>35</v>
      </c>
    </row>
    <row r="24" spans="1:31" ht="15" customHeight="1" x14ac:dyDescent="0.2">
      <c r="A24" s="137" t="s">
        <v>36</v>
      </c>
    </row>
    <row r="25" spans="1:31" ht="15" customHeight="1" x14ac:dyDescent="0.2">
      <c r="A25" s="137" t="s">
        <v>37</v>
      </c>
    </row>
    <row r="26" spans="1:31" ht="15" customHeight="1" x14ac:dyDescent="0.2">
      <c r="A26" s="137" t="s">
        <v>90</v>
      </c>
    </row>
    <row r="27" spans="1:31" ht="15" customHeight="1" x14ac:dyDescent="0.2">
      <c r="A27" s="137" t="s">
        <v>38</v>
      </c>
    </row>
    <row r="28" spans="1:31" ht="15" customHeight="1" x14ac:dyDescent="0.2">
      <c r="A28" s="137" t="s">
        <v>39</v>
      </c>
    </row>
    <row r="29" spans="1:31" ht="15" customHeight="1" x14ac:dyDescent="0.2">
      <c r="A29" s="138" t="s">
        <v>40</v>
      </c>
    </row>
    <row r="30" spans="1:31" ht="15" customHeight="1" x14ac:dyDescent="0.2">
      <c r="A30" s="138" t="s">
        <v>98</v>
      </c>
      <c r="B30" s="100"/>
      <c r="C30" s="100"/>
      <c r="D30" s="100"/>
      <c r="E30" s="100"/>
      <c r="F30" s="100"/>
    </row>
  </sheetData>
  <mergeCells count="5">
    <mergeCell ref="A4:A5"/>
    <mergeCell ref="B4:K4"/>
    <mergeCell ref="L4:U4"/>
    <mergeCell ref="V4:AE4"/>
    <mergeCell ref="A2:W2"/>
  </mergeCells>
  <phoneticPr fontId="1" type="noConversion"/>
  <pageMargins left="0.78740157480314965" right="0.78740157480314965" top="0.59055118110236227" bottom="0.59055118110236227" header="0.51181102362204722" footer="0.51181102362204722"/>
  <pageSetup paperSize="9" scale="98" orientation="landscape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6"/>
  <sheetViews>
    <sheetView showGridLines="0" zoomScale="80" zoomScaleNormal="80" zoomScaleSheetLayoutView="80" workbookViewId="0">
      <selection activeCell="Q18" sqref="Q18"/>
    </sheetView>
  </sheetViews>
  <sheetFormatPr defaultColWidth="9" defaultRowHeight="15" customHeight="1" x14ac:dyDescent="0.2"/>
  <cols>
    <col min="1" max="1" width="70.85546875" style="20" customWidth="1"/>
    <col min="2" max="15" width="11.7109375" style="20" customWidth="1"/>
    <col min="16" max="16384" width="9" style="20"/>
  </cols>
  <sheetData>
    <row r="1" spans="1:15" s="115" customFormat="1" ht="15" customHeight="1" x14ac:dyDescent="0.2">
      <c r="O1" s="116" t="s">
        <v>135</v>
      </c>
    </row>
    <row r="2" spans="1:15" s="129" customFormat="1" ht="30" customHeight="1" x14ac:dyDescent="0.25">
      <c r="A2" s="6" t="s">
        <v>46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</row>
    <row r="3" spans="1:15" s="19" customFormat="1" ht="15" customHeight="1" x14ac:dyDescent="0.25">
      <c r="A3" s="21"/>
      <c r="B3" s="130"/>
      <c r="C3" s="130"/>
      <c r="D3" s="131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5" s="19" customFormat="1" ht="15" customHeight="1" x14ac:dyDescent="0.25">
      <c r="A4" s="165" t="s">
        <v>47</v>
      </c>
      <c r="B4" s="172" t="s">
        <v>128</v>
      </c>
      <c r="C4" s="173"/>
      <c r="D4" s="175" t="s">
        <v>129</v>
      </c>
      <c r="E4" s="176"/>
      <c r="F4" s="176"/>
      <c r="G4" s="176"/>
      <c r="H4" s="176"/>
      <c r="I4" s="176"/>
      <c r="J4" s="176"/>
      <c r="K4" s="176"/>
      <c r="L4" s="176"/>
      <c r="M4" s="177"/>
      <c r="N4" s="178" t="s">
        <v>130</v>
      </c>
      <c r="O4" s="179"/>
    </row>
    <row r="5" spans="1:15" s="19" customFormat="1" ht="15" customHeight="1" x14ac:dyDescent="0.25">
      <c r="A5" s="166"/>
      <c r="B5" s="174"/>
      <c r="C5" s="174"/>
      <c r="D5" s="170" t="s">
        <v>96</v>
      </c>
      <c r="E5" s="170" t="s">
        <v>48</v>
      </c>
      <c r="F5" s="182" t="s">
        <v>49</v>
      </c>
      <c r="G5" s="183"/>
      <c r="H5" s="183"/>
      <c r="I5" s="183"/>
      <c r="J5" s="183"/>
      <c r="K5" s="183"/>
      <c r="L5" s="183"/>
      <c r="M5" s="184"/>
      <c r="N5" s="180"/>
      <c r="O5" s="169"/>
    </row>
    <row r="6" spans="1:15" s="19" customFormat="1" ht="15" customHeight="1" x14ac:dyDescent="0.25">
      <c r="A6" s="166"/>
      <c r="B6" s="22"/>
      <c r="C6" s="185" t="s">
        <v>50</v>
      </c>
      <c r="D6" s="181"/>
      <c r="E6" s="181"/>
      <c r="F6" s="186" t="s">
        <v>51</v>
      </c>
      <c r="G6" s="187" t="s">
        <v>52</v>
      </c>
      <c r="H6" s="183"/>
      <c r="I6" s="183"/>
      <c r="J6" s="183"/>
      <c r="K6" s="163" t="s">
        <v>53</v>
      </c>
      <c r="L6" s="163" t="s">
        <v>54</v>
      </c>
      <c r="M6" s="168" t="s">
        <v>50</v>
      </c>
      <c r="N6" s="24"/>
      <c r="O6" s="170" t="s">
        <v>50</v>
      </c>
    </row>
    <row r="7" spans="1:15" s="19" customFormat="1" ht="15" customHeight="1" x14ac:dyDescent="0.25">
      <c r="A7" s="167"/>
      <c r="C7" s="180"/>
      <c r="D7" s="166"/>
      <c r="E7" s="164"/>
      <c r="F7" s="166"/>
      <c r="G7" s="25">
        <v>1</v>
      </c>
      <c r="H7" s="23">
        <v>2</v>
      </c>
      <c r="I7" s="23">
        <v>3</v>
      </c>
      <c r="J7" s="23">
        <v>4</v>
      </c>
      <c r="K7" s="164"/>
      <c r="L7" s="164"/>
      <c r="M7" s="169"/>
      <c r="N7" s="26"/>
      <c r="O7" s="171"/>
    </row>
    <row r="8" spans="1:15" s="19" customFormat="1" ht="15" customHeight="1" x14ac:dyDescent="0.25">
      <c r="A8" s="27"/>
      <c r="B8" s="28"/>
      <c r="C8" s="29"/>
      <c r="D8" s="30"/>
      <c r="E8" s="31"/>
      <c r="F8" s="32" t="s">
        <v>51</v>
      </c>
      <c r="G8" s="33" t="s">
        <v>55</v>
      </c>
      <c r="H8" s="34"/>
      <c r="I8" s="34"/>
      <c r="J8" s="34"/>
      <c r="K8" s="35"/>
      <c r="L8" s="140"/>
      <c r="M8" s="44"/>
      <c r="N8" s="144"/>
      <c r="O8" s="44"/>
    </row>
    <row r="9" spans="1:15" s="19" customFormat="1" ht="15" customHeight="1" x14ac:dyDescent="0.25">
      <c r="A9" s="36" t="s">
        <v>56</v>
      </c>
      <c r="B9" s="143">
        <v>489</v>
      </c>
      <c r="C9" s="37">
        <v>87</v>
      </c>
      <c r="D9" s="38">
        <v>3973</v>
      </c>
      <c r="E9" s="42">
        <v>194</v>
      </c>
      <c r="F9" s="38">
        <v>437</v>
      </c>
      <c r="G9" s="39">
        <v>3250</v>
      </c>
      <c r="H9" s="40"/>
      <c r="I9" s="40"/>
      <c r="J9" s="40"/>
      <c r="K9" s="41"/>
      <c r="L9" s="142">
        <f>G9+F9</f>
        <v>3687</v>
      </c>
      <c r="M9" s="48">
        <v>1161</v>
      </c>
      <c r="N9" s="49">
        <v>581</v>
      </c>
      <c r="O9" s="48">
        <v>172</v>
      </c>
    </row>
    <row r="10" spans="1:15" s="19" customFormat="1" ht="15" customHeight="1" x14ac:dyDescent="0.25">
      <c r="A10" s="43"/>
      <c r="B10" s="144"/>
      <c r="C10" s="44"/>
      <c r="D10" s="144"/>
      <c r="E10" s="44"/>
      <c r="F10" s="45" t="s">
        <v>51</v>
      </c>
      <c r="G10" s="46" t="s">
        <v>55</v>
      </c>
      <c r="H10" s="45"/>
      <c r="I10" s="45"/>
      <c r="J10" s="45"/>
      <c r="K10" s="45"/>
      <c r="L10" s="140"/>
      <c r="M10" s="44"/>
      <c r="N10" s="144"/>
      <c r="O10" s="44"/>
    </row>
    <row r="11" spans="1:15" s="19" customFormat="1" ht="15" customHeight="1" x14ac:dyDescent="0.25">
      <c r="A11" s="47" t="s">
        <v>57</v>
      </c>
      <c r="B11" s="49">
        <v>12</v>
      </c>
      <c r="C11" s="48">
        <v>2</v>
      </c>
      <c r="D11" s="49">
        <v>72</v>
      </c>
      <c r="E11" s="48">
        <v>6</v>
      </c>
      <c r="F11" s="49">
        <v>12</v>
      </c>
      <c r="G11" s="48">
        <v>49</v>
      </c>
      <c r="H11" s="49"/>
      <c r="I11" s="49"/>
      <c r="J11" s="49"/>
      <c r="K11" s="49"/>
      <c r="L11" s="142">
        <f t="shared" ref="L11" si="0">G11+F11</f>
        <v>61</v>
      </c>
      <c r="M11" s="48">
        <v>10</v>
      </c>
      <c r="N11" s="49">
        <v>17</v>
      </c>
      <c r="O11" s="48">
        <v>5</v>
      </c>
    </row>
    <row r="12" spans="1:15" s="19" customFormat="1" ht="15" customHeight="1" x14ac:dyDescent="0.25">
      <c r="A12" s="43" t="s">
        <v>58</v>
      </c>
      <c r="B12" s="144"/>
      <c r="C12" s="44"/>
      <c r="D12" s="144"/>
      <c r="E12" s="44"/>
      <c r="F12" s="45" t="s">
        <v>51</v>
      </c>
      <c r="G12" s="46" t="s">
        <v>59</v>
      </c>
      <c r="H12" s="45" t="s">
        <v>60</v>
      </c>
      <c r="I12" s="45" t="s">
        <v>61</v>
      </c>
      <c r="J12" s="45" t="s">
        <v>62</v>
      </c>
      <c r="K12" s="45"/>
      <c r="L12" s="141">
        <f t="shared" ref="L12:L26" si="1">SUM(B12:K12)</f>
        <v>0</v>
      </c>
      <c r="M12" s="44"/>
      <c r="N12" s="144"/>
      <c r="O12" s="44"/>
    </row>
    <row r="13" spans="1:15" s="19" customFormat="1" ht="15" customHeight="1" x14ac:dyDescent="0.25">
      <c r="A13" s="47" t="s">
        <v>63</v>
      </c>
      <c r="B13" s="49">
        <v>24737</v>
      </c>
      <c r="C13" s="48">
        <v>1717</v>
      </c>
      <c r="D13" s="49">
        <v>143599</v>
      </c>
      <c r="E13" s="48">
        <v>1407</v>
      </c>
      <c r="F13" s="49">
        <v>13358</v>
      </c>
      <c r="G13" s="48">
        <v>31571</v>
      </c>
      <c r="H13" s="49">
        <v>35023</v>
      </c>
      <c r="I13" s="49">
        <v>33847</v>
      </c>
      <c r="J13" s="49">
        <v>24521</v>
      </c>
      <c r="K13" s="49">
        <v>7</v>
      </c>
      <c r="L13" s="142">
        <f>J13+I13+H13+G13+F13+K13</f>
        <v>138327</v>
      </c>
      <c r="M13" s="48">
        <v>35885</v>
      </c>
      <c r="N13" s="49">
        <v>28601</v>
      </c>
      <c r="O13" s="48">
        <v>4890</v>
      </c>
    </row>
    <row r="14" spans="1:15" s="19" customFormat="1" ht="15" customHeight="1" x14ac:dyDescent="0.25">
      <c r="A14" s="50"/>
      <c r="B14" s="52"/>
      <c r="C14" s="51"/>
      <c r="D14" s="52"/>
      <c r="E14" s="51"/>
      <c r="F14" s="32" t="s">
        <v>64</v>
      </c>
      <c r="G14" s="33" t="s">
        <v>65</v>
      </c>
      <c r="H14" s="52"/>
      <c r="I14" s="52"/>
      <c r="J14" s="52"/>
      <c r="K14" s="52"/>
      <c r="L14" s="141">
        <f t="shared" si="1"/>
        <v>0</v>
      </c>
      <c r="M14" s="51"/>
      <c r="N14" s="52"/>
      <c r="O14" s="51"/>
    </row>
    <row r="15" spans="1:15" s="19" customFormat="1" ht="15" customHeight="1" x14ac:dyDescent="0.25">
      <c r="A15" s="47" t="s">
        <v>45</v>
      </c>
      <c r="B15" s="49">
        <v>79</v>
      </c>
      <c r="C15" s="48">
        <v>1</v>
      </c>
      <c r="D15" s="49">
        <v>2150</v>
      </c>
      <c r="E15" s="48">
        <v>761</v>
      </c>
      <c r="F15" s="49">
        <v>98</v>
      </c>
      <c r="G15" s="48">
        <v>1065</v>
      </c>
      <c r="H15" s="49"/>
      <c r="I15" s="49"/>
      <c r="J15" s="49"/>
      <c r="K15" s="49"/>
      <c r="L15" s="142">
        <f>G15+F15</f>
        <v>1163</v>
      </c>
      <c r="M15" s="48">
        <v>10</v>
      </c>
      <c r="N15" s="49">
        <v>305</v>
      </c>
      <c r="O15" s="48">
        <v>16</v>
      </c>
    </row>
    <row r="16" spans="1:15" s="19" customFormat="1" ht="15" customHeight="1" x14ac:dyDescent="0.25">
      <c r="A16" s="43"/>
      <c r="B16" s="52"/>
      <c r="C16" s="51"/>
      <c r="D16" s="52"/>
      <c r="E16" s="51"/>
      <c r="F16" s="45" t="s">
        <v>66</v>
      </c>
      <c r="G16" s="53" t="s">
        <v>59</v>
      </c>
      <c r="H16" s="54" t="s">
        <v>60</v>
      </c>
      <c r="I16" s="54" t="s">
        <v>61</v>
      </c>
      <c r="J16" s="45"/>
      <c r="K16" s="45"/>
      <c r="L16" s="141">
        <f t="shared" si="1"/>
        <v>0</v>
      </c>
      <c r="M16" s="51"/>
      <c r="N16" s="52"/>
      <c r="O16" s="51"/>
    </row>
    <row r="17" spans="1:15" s="19" customFormat="1" ht="15" customHeight="1" x14ac:dyDescent="0.25">
      <c r="A17" s="47" t="s">
        <v>67</v>
      </c>
      <c r="B17" s="49">
        <v>6541</v>
      </c>
      <c r="C17" s="48">
        <v>575</v>
      </c>
      <c r="D17" s="49">
        <v>29684</v>
      </c>
      <c r="E17" s="48">
        <v>711</v>
      </c>
      <c r="F17" s="49">
        <v>3122</v>
      </c>
      <c r="G17" s="55">
        <v>10983</v>
      </c>
      <c r="H17" s="56">
        <v>5563</v>
      </c>
      <c r="I17" s="57">
        <v>7012</v>
      </c>
      <c r="J17" s="49"/>
      <c r="K17" s="49">
        <v>6</v>
      </c>
      <c r="L17" s="142">
        <f>F17+G17+H17+I17+K17</f>
        <v>26686</v>
      </c>
      <c r="M17" s="48">
        <v>7226</v>
      </c>
      <c r="N17" s="49">
        <v>8828</v>
      </c>
      <c r="O17" s="48">
        <v>2171</v>
      </c>
    </row>
    <row r="18" spans="1:15" ht="15" customHeight="1" x14ac:dyDescent="0.2">
      <c r="A18" s="43"/>
      <c r="B18" s="144"/>
      <c r="C18" s="44"/>
      <c r="D18" s="144"/>
      <c r="E18" s="44"/>
      <c r="F18" s="45" t="s">
        <v>66</v>
      </c>
      <c r="G18" s="53" t="s">
        <v>59</v>
      </c>
      <c r="H18" s="54" t="s">
        <v>60</v>
      </c>
      <c r="I18" s="54" t="s">
        <v>61</v>
      </c>
      <c r="J18" s="45"/>
      <c r="K18" s="58"/>
      <c r="L18" s="141">
        <f t="shared" si="1"/>
        <v>0</v>
      </c>
      <c r="M18" s="44"/>
      <c r="N18" s="144"/>
      <c r="O18" s="44"/>
    </row>
    <row r="19" spans="1:15" ht="15" customHeight="1" x14ac:dyDescent="0.2">
      <c r="A19" s="47" t="s">
        <v>68</v>
      </c>
      <c r="B19" s="49">
        <v>7827</v>
      </c>
      <c r="C19" s="48">
        <v>1392</v>
      </c>
      <c r="D19" s="49">
        <v>57454</v>
      </c>
      <c r="E19" s="48">
        <v>1292</v>
      </c>
      <c r="F19" s="49">
        <v>20345</v>
      </c>
      <c r="G19" s="55">
        <v>17409</v>
      </c>
      <c r="H19" s="56">
        <v>5494</v>
      </c>
      <c r="I19" s="57">
        <v>10991</v>
      </c>
      <c r="J19" s="49"/>
      <c r="K19" s="49">
        <v>3</v>
      </c>
      <c r="L19" s="142">
        <f>I19+H19+G19+F19+K19</f>
        <v>54242</v>
      </c>
      <c r="M19" s="48">
        <v>18596</v>
      </c>
      <c r="N19" s="49">
        <v>9747</v>
      </c>
      <c r="O19" s="48">
        <v>3058</v>
      </c>
    </row>
    <row r="20" spans="1:15" ht="15" customHeight="1" x14ac:dyDescent="0.2">
      <c r="A20" s="43"/>
      <c r="B20" s="144"/>
      <c r="C20" s="44"/>
      <c r="D20" s="144"/>
      <c r="E20" s="44"/>
      <c r="F20" s="45" t="s">
        <v>66</v>
      </c>
      <c r="G20" s="53" t="s">
        <v>59</v>
      </c>
      <c r="H20" s="54" t="s">
        <v>60</v>
      </c>
      <c r="I20" s="54" t="s">
        <v>61</v>
      </c>
      <c r="J20" s="45"/>
      <c r="K20" s="45"/>
      <c r="L20" s="141">
        <f t="shared" si="1"/>
        <v>0</v>
      </c>
      <c r="M20" s="44"/>
      <c r="N20" s="144"/>
      <c r="O20" s="44"/>
    </row>
    <row r="21" spans="1:15" ht="15" customHeight="1" x14ac:dyDescent="0.2">
      <c r="A21" s="47" t="s">
        <v>69</v>
      </c>
      <c r="B21" s="61">
        <v>1946</v>
      </c>
      <c r="C21" s="59">
        <v>324</v>
      </c>
      <c r="D21" s="49">
        <v>14588</v>
      </c>
      <c r="E21" s="48">
        <v>239</v>
      </c>
      <c r="F21" s="60">
        <v>218</v>
      </c>
      <c r="G21" s="56">
        <v>4537</v>
      </c>
      <c r="H21" s="56">
        <v>5034</v>
      </c>
      <c r="I21" s="56">
        <v>3958</v>
      </c>
      <c r="J21" s="61"/>
      <c r="K21" s="61">
        <v>1</v>
      </c>
      <c r="L21" s="142">
        <f>I21+H21+G21+F21+K21</f>
        <v>13748</v>
      </c>
      <c r="M21" s="59">
        <v>4457</v>
      </c>
      <c r="N21" s="61">
        <v>2547</v>
      </c>
      <c r="O21" s="59">
        <v>749</v>
      </c>
    </row>
    <row r="22" spans="1:15" ht="15" customHeight="1" x14ac:dyDescent="0.2">
      <c r="A22" s="50"/>
      <c r="B22" s="62"/>
      <c r="C22" s="62"/>
      <c r="D22" s="52"/>
      <c r="E22" s="52"/>
      <c r="F22" s="45" t="s">
        <v>66</v>
      </c>
      <c r="G22" s="53" t="s">
        <v>59</v>
      </c>
      <c r="H22" s="54" t="s">
        <v>60</v>
      </c>
      <c r="I22" s="54" t="s">
        <v>61</v>
      </c>
      <c r="J22" s="62"/>
      <c r="K22" s="62"/>
      <c r="L22" s="141">
        <f t="shared" si="1"/>
        <v>0</v>
      </c>
      <c r="M22" s="62"/>
      <c r="N22" s="62"/>
      <c r="O22" s="62"/>
    </row>
    <row r="23" spans="1:15" ht="15" customHeight="1" x14ac:dyDescent="0.2">
      <c r="A23" s="47" t="s">
        <v>70</v>
      </c>
      <c r="B23" s="61">
        <v>1626</v>
      </c>
      <c r="C23" s="61">
        <v>88</v>
      </c>
      <c r="D23" s="49">
        <v>12999</v>
      </c>
      <c r="E23" s="49">
        <v>92</v>
      </c>
      <c r="F23" s="61">
        <v>6779</v>
      </c>
      <c r="G23" s="56">
        <v>3141</v>
      </c>
      <c r="H23" s="56">
        <v>1657</v>
      </c>
      <c r="I23" s="56">
        <v>874</v>
      </c>
      <c r="J23" s="61"/>
      <c r="K23" s="61">
        <v>515</v>
      </c>
      <c r="L23" s="142">
        <f>I23+H23+G23+F23+K23</f>
        <v>12966</v>
      </c>
      <c r="M23" s="61">
        <v>1156</v>
      </c>
      <c r="N23" s="61">
        <v>1567</v>
      </c>
      <c r="O23" s="61">
        <v>5</v>
      </c>
    </row>
    <row r="24" spans="1:15" ht="15" customHeight="1" x14ac:dyDescent="0.2">
      <c r="A24" s="43"/>
      <c r="B24" s="144"/>
      <c r="C24" s="44"/>
      <c r="D24" s="144"/>
      <c r="E24" s="44"/>
      <c r="F24" s="45" t="s">
        <v>71</v>
      </c>
      <c r="G24" s="53" t="s">
        <v>72</v>
      </c>
      <c r="H24" s="54" t="s">
        <v>73</v>
      </c>
      <c r="I24" s="54" t="s">
        <v>74</v>
      </c>
      <c r="J24" s="45"/>
      <c r="K24" s="45"/>
      <c r="L24" s="141">
        <f t="shared" si="1"/>
        <v>0</v>
      </c>
      <c r="M24" s="44"/>
      <c r="N24" s="144"/>
      <c r="O24" s="44"/>
    </row>
    <row r="25" spans="1:15" ht="15" customHeight="1" x14ac:dyDescent="0.2">
      <c r="A25" s="47" t="s">
        <v>75</v>
      </c>
      <c r="B25" s="49">
        <v>2</v>
      </c>
      <c r="C25" s="48"/>
      <c r="D25" s="49">
        <v>16</v>
      </c>
      <c r="E25" s="48">
        <v>2</v>
      </c>
      <c r="F25" s="49">
        <v>3</v>
      </c>
      <c r="G25" s="55">
        <v>1</v>
      </c>
      <c r="H25" s="57">
        <v>3</v>
      </c>
      <c r="I25" s="57">
        <v>6</v>
      </c>
      <c r="J25" s="49"/>
      <c r="K25" s="49"/>
      <c r="L25" s="142">
        <f>I25+H25+G25+F25</f>
        <v>13</v>
      </c>
      <c r="M25" s="48"/>
      <c r="N25" s="49">
        <v>3</v>
      </c>
      <c r="O25" s="48">
        <v>1</v>
      </c>
    </row>
    <row r="26" spans="1:15" ht="15" customHeight="1" x14ac:dyDescent="0.2">
      <c r="A26" s="43"/>
      <c r="B26" s="144"/>
      <c r="C26" s="44"/>
      <c r="D26" s="144"/>
      <c r="E26" s="44"/>
      <c r="F26" s="45" t="s">
        <v>71</v>
      </c>
      <c r="G26" s="46" t="s">
        <v>76</v>
      </c>
      <c r="H26" s="45"/>
      <c r="I26" s="45"/>
      <c r="J26" s="45"/>
      <c r="K26" s="45"/>
      <c r="L26" s="141">
        <f t="shared" si="1"/>
        <v>0</v>
      </c>
      <c r="M26" s="44"/>
      <c r="N26" s="144"/>
      <c r="O26" s="44"/>
    </row>
    <row r="27" spans="1:15" ht="15" customHeight="1" x14ac:dyDescent="0.2">
      <c r="A27" s="47" t="s">
        <v>77</v>
      </c>
      <c r="B27" s="49">
        <v>3785</v>
      </c>
      <c r="C27" s="48">
        <v>84</v>
      </c>
      <c r="D27" s="49">
        <v>39945</v>
      </c>
      <c r="E27" s="48">
        <v>1314</v>
      </c>
      <c r="F27" s="49">
        <v>6408</v>
      </c>
      <c r="G27" s="48">
        <v>31587</v>
      </c>
      <c r="H27" s="49"/>
      <c r="I27" s="49"/>
      <c r="J27" s="49"/>
      <c r="K27" s="49">
        <v>1</v>
      </c>
      <c r="L27" s="142">
        <f>G27+F27+K27</f>
        <v>37996</v>
      </c>
      <c r="M27" s="48">
        <v>14</v>
      </c>
      <c r="N27" s="49">
        <v>18</v>
      </c>
      <c r="O27" s="48">
        <v>7</v>
      </c>
    </row>
    <row r="28" spans="1:15" ht="15" customHeight="1" x14ac:dyDescent="0.2">
      <c r="A28" s="50"/>
      <c r="B28" s="52"/>
      <c r="C28" s="51"/>
      <c r="D28" s="52"/>
      <c r="E28" s="51"/>
      <c r="F28" s="32" t="s">
        <v>51</v>
      </c>
      <c r="G28" s="33" t="s">
        <v>55</v>
      </c>
      <c r="H28" s="63"/>
      <c r="I28" s="63"/>
      <c r="J28" s="63"/>
      <c r="K28" s="63"/>
      <c r="L28" s="141"/>
      <c r="M28" s="51"/>
      <c r="N28" s="52"/>
      <c r="O28" s="51"/>
    </row>
    <row r="29" spans="1:15" ht="15" customHeight="1" x14ac:dyDescent="0.2">
      <c r="A29" s="64" t="s">
        <v>89</v>
      </c>
      <c r="B29" s="66">
        <v>9</v>
      </c>
      <c r="C29" s="65"/>
      <c r="D29" s="66">
        <v>81</v>
      </c>
      <c r="E29" s="65">
        <v>11</v>
      </c>
      <c r="F29" s="66">
        <v>8</v>
      </c>
      <c r="G29" s="65">
        <v>53</v>
      </c>
      <c r="H29" s="67"/>
      <c r="I29" s="67"/>
      <c r="J29" s="67"/>
      <c r="K29" s="67"/>
      <c r="L29" s="142">
        <f>G29+F29</f>
        <v>61</v>
      </c>
      <c r="M29" s="65">
        <v>14</v>
      </c>
      <c r="N29" s="66">
        <v>18</v>
      </c>
      <c r="O29" s="65">
        <v>7</v>
      </c>
    </row>
    <row r="30" spans="1:15" ht="15" customHeight="1" x14ac:dyDescent="0.2">
      <c r="A30" s="68" t="s">
        <v>95</v>
      </c>
      <c r="B30" s="52"/>
      <c r="C30" s="51"/>
      <c r="D30" s="52"/>
      <c r="E30" s="51"/>
      <c r="F30" s="32" t="s">
        <v>51</v>
      </c>
      <c r="G30" s="33" t="s">
        <v>55</v>
      </c>
      <c r="H30" s="63"/>
      <c r="I30" s="63"/>
      <c r="J30" s="63"/>
      <c r="K30" s="63"/>
      <c r="L30" s="141">
        <f t="shared" ref="L30:L40" si="2">SUM(B30:K30)</f>
        <v>0</v>
      </c>
      <c r="M30" s="51"/>
      <c r="N30" s="52"/>
      <c r="O30" s="51"/>
    </row>
    <row r="31" spans="1:15" ht="15" customHeight="1" x14ac:dyDescent="0.2">
      <c r="A31" s="47" t="s">
        <v>94</v>
      </c>
      <c r="B31" s="49">
        <v>541</v>
      </c>
      <c r="C31" s="48">
        <v>42</v>
      </c>
      <c r="D31" s="49">
        <v>3622</v>
      </c>
      <c r="E31" s="48">
        <v>112</v>
      </c>
      <c r="F31" s="49">
        <v>1172</v>
      </c>
      <c r="G31" s="48">
        <v>2224</v>
      </c>
      <c r="H31" s="49"/>
      <c r="I31" s="49"/>
      <c r="J31" s="49"/>
      <c r="K31" s="49"/>
      <c r="L31" s="142">
        <f>G31+F31</f>
        <v>3396</v>
      </c>
      <c r="M31" s="48">
        <v>781</v>
      </c>
      <c r="N31" s="49">
        <v>655</v>
      </c>
      <c r="O31" s="48">
        <v>103</v>
      </c>
    </row>
    <row r="32" spans="1:15" ht="15" customHeight="1" x14ac:dyDescent="0.2">
      <c r="A32" s="68" t="s">
        <v>78</v>
      </c>
      <c r="B32" s="52"/>
      <c r="C32" s="51"/>
      <c r="D32" s="52"/>
      <c r="E32" s="51"/>
      <c r="F32" s="45" t="s">
        <v>51</v>
      </c>
      <c r="G32" s="46" t="s">
        <v>55</v>
      </c>
      <c r="H32" s="63"/>
      <c r="I32" s="63"/>
      <c r="J32" s="63"/>
      <c r="K32" s="63"/>
      <c r="L32" s="141">
        <f t="shared" si="2"/>
        <v>0</v>
      </c>
      <c r="M32" s="51"/>
      <c r="N32" s="52"/>
      <c r="O32" s="51"/>
    </row>
    <row r="33" spans="1:16" ht="15" customHeight="1" x14ac:dyDescent="0.2">
      <c r="A33" s="69" t="s">
        <v>79</v>
      </c>
      <c r="B33" s="49">
        <v>322</v>
      </c>
      <c r="C33" s="48">
        <v>23</v>
      </c>
      <c r="D33" s="49">
        <v>1611</v>
      </c>
      <c r="E33" s="48">
        <v>30</v>
      </c>
      <c r="F33" s="70">
        <v>229</v>
      </c>
      <c r="G33" s="49">
        <v>1377</v>
      </c>
      <c r="H33" s="49"/>
      <c r="I33" s="49"/>
      <c r="J33" s="49"/>
      <c r="K33" s="49"/>
      <c r="L33" s="142">
        <f>G33+F33</f>
        <v>1606</v>
      </c>
      <c r="M33" s="48">
        <v>403</v>
      </c>
      <c r="N33" s="49">
        <v>297</v>
      </c>
      <c r="O33" s="48">
        <v>53</v>
      </c>
    </row>
    <row r="34" spans="1:16" ht="15" customHeight="1" x14ac:dyDescent="0.2">
      <c r="A34" s="68" t="s">
        <v>80</v>
      </c>
      <c r="B34" s="72"/>
      <c r="C34" s="52"/>
      <c r="D34" s="72"/>
      <c r="E34" s="52"/>
      <c r="F34" s="71" t="s">
        <v>51</v>
      </c>
      <c r="G34" s="71" t="s">
        <v>55</v>
      </c>
      <c r="H34" s="52"/>
      <c r="I34" s="72"/>
      <c r="J34" s="72"/>
      <c r="K34" s="72"/>
      <c r="L34" s="141">
        <f t="shared" si="2"/>
        <v>0</v>
      </c>
      <c r="M34" s="52"/>
      <c r="N34" s="72"/>
      <c r="O34" s="52"/>
    </row>
    <row r="35" spans="1:16" ht="15" customHeight="1" x14ac:dyDescent="0.2">
      <c r="A35" s="69" t="s">
        <v>81</v>
      </c>
      <c r="B35" s="70">
        <v>81</v>
      </c>
      <c r="C35" s="49">
        <v>9</v>
      </c>
      <c r="D35" s="70">
        <v>533</v>
      </c>
      <c r="E35" s="49">
        <v>14</v>
      </c>
      <c r="F35" s="70">
        <v>107</v>
      </c>
      <c r="G35" s="70">
        <v>380</v>
      </c>
      <c r="H35" s="49"/>
      <c r="I35" s="70"/>
      <c r="J35" s="70"/>
      <c r="K35" s="70"/>
      <c r="L35" s="142">
        <f>G35+F35</f>
        <v>487</v>
      </c>
      <c r="M35" s="49">
        <v>108</v>
      </c>
      <c r="N35" s="70">
        <v>113</v>
      </c>
      <c r="O35" s="49">
        <v>19</v>
      </c>
    </row>
    <row r="36" spans="1:16" ht="15" customHeight="1" x14ac:dyDescent="0.2">
      <c r="A36" s="68" t="s">
        <v>92</v>
      </c>
      <c r="B36" s="72"/>
      <c r="C36" s="52"/>
      <c r="D36" s="72"/>
      <c r="E36" s="52"/>
      <c r="F36" s="71" t="s">
        <v>51</v>
      </c>
      <c r="G36" s="71" t="s">
        <v>55</v>
      </c>
      <c r="H36" s="52"/>
      <c r="I36" s="72"/>
      <c r="J36" s="72"/>
      <c r="K36" s="72"/>
      <c r="L36" s="141">
        <f t="shared" si="2"/>
        <v>0</v>
      </c>
      <c r="M36" s="52"/>
      <c r="N36" s="72"/>
      <c r="O36" s="52"/>
    </row>
    <row r="37" spans="1:16" ht="15" customHeight="1" x14ac:dyDescent="0.2">
      <c r="A37" s="69" t="s">
        <v>91</v>
      </c>
      <c r="B37" s="76">
        <v>878</v>
      </c>
      <c r="C37" s="73">
        <v>65</v>
      </c>
      <c r="D37" s="74">
        <v>5681</v>
      </c>
      <c r="E37" s="73">
        <v>114</v>
      </c>
      <c r="F37" s="74">
        <v>3290</v>
      </c>
      <c r="G37" s="75">
        <v>2253</v>
      </c>
      <c r="H37" s="76"/>
      <c r="I37" s="76"/>
      <c r="J37" s="76"/>
      <c r="K37" s="76">
        <v>1</v>
      </c>
      <c r="L37" s="142">
        <f>G37+F37+K37</f>
        <v>5544</v>
      </c>
      <c r="M37" s="75">
        <v>1428</v>
      </c>
      <c r="N37" s="76">
        <v>901</v>
      </c>
      <c r="O37" s="73">
        <v>167</v>
      </c>
    </row>
    <row r="38" spans="1:16" ht="15" customHeight="1" x14ac:dyDescent="0.2">
      <c r="A38" s="68" t="s">
        <v>82</v>
      </c>
      <c r="B38" s="72"/>
      <c r="C38" s="52"/>
      <c r="D38" s="72"/>
      <c r="E38" s="52"/>
      <c r="F38" s="71" t="s">
        <v>51</v>
      </c>
      <c r="G38" s="71" t="s">
        <v>55</v>
      </c>
      <c r="H38" s="52"/>
      <c r="I38" s="72"/>
      <c r="J38" s="72"/>
      <c r="K38" s="72"/>
      <c r="L38" s="141"/>
      <c r="M38" s="52"/>
      <c r="N38" s="72"/>
      <c r="O38" s="52"/>
    </row>
    <row r="39" spans="1:16" ht="15" customHeight="1" x14ac:dyDescent="0.2">
      <c r="A39" s="69" t="s">
        <v>83</v>
      </c>
      <c r="B39" s="70"/>
      <c r="C39" s="49"/>
      <c r="D39" s="70"/>
      <c r="E39" s="49"/>
      <c r="F39" s="70">
        <v>0</v>
      </c>
      <c r="G39" s="70">
        <v>0</v>
      </c>
      <c r="H39" s="49"/>
      <c r="I39" s="70"/>
      <c r="J39" s="70"/>
      <c r="K39" s="70"/>
      <c r="L39" s="142"/>
      <c r="M39" s="49"/>
      <c r="N39" s="70"/>
      <c r="O39" s="49"/>
    </row>
    <row r="40" spans="1:16" ht="15" customHeight="1" x14ac:dyDescent="0.2">
      <c r="A40" s="68" t="s">
        <v>84</v>
      </c>
      <c r="B40" s="52"/>
      <c r="C40" s="52"/>
      <c r="D40" s="52"/>
      <c r="E40" s="52"/>
      <c r="F40" s="32" t="s">
        <v>51</v>
      </c>
      <c r="G40" s="32" t="s">
        <v>59</v>
      </c>
      <c r="H40" s="32" t="s">
        <v>60</v>
      </c>
      <c r="I40" s="32" t="s">
        <v>61</v>
      </c>
      <c r="J40" s="52"/>
      <c r="K40" s="52"/>
      <c r="L40" s="141">
        <f t="shared" si="2"/>
        <v>0</v>
      </c>
      <c r="M40" s="52"/>
      <c r="N40" s="52"/>
      <c r="O40" s="52"/>
    </row>
    <row r="41" spans="1:16" ht="15" customHeight="1" x14ac:dyDescent="0.2">
      <c r="A41" s="69" t="s">
        <v>85</v>
      </c>
      <c r="B41" s="49">
        <v>12357</v>
      </c>
      <c r="C41" s="49">
        <v>904</v>
      </c>
      <c r="D41" s="49">
        <v>74796</v>
      </c>
      <c r="E41" s="49">
        <v>1974</v>
      </c>
      <c r="F41" s="49">
        <v>4968</v>
      </c>
      <c r="G41" s="49">
        <v>22643</v>
      </c>
      <c r="H41" s="49">
        <v>35824</v>
      </c>
      <c r="I41" s="49">
        <v>7196</v>
      </c>
      <c r="J41" s="49"/>
      <c r="K41" s="49">
        <v>2</v>
      </c>
      <c r="L41" s="142">
        <f>I41+H41+G41+F41+K41</f>
        <v>70633</v>
      </c>
      <c r="M41" s="49">
        <v>18387</v>
      </c>
      <c r="N41" s="49">
        <v>14546</v>
      </c>
      <c r="O41" s="49">
        <v>2716</v>
      </c>
    </row>
    <row r="42" spans="1:16" ht="15" customHeight="1" x14ac:dyDescent="0.2">
      <c r="A42" s="77" t="s">
        <v>93</v>
      </c>
      <c r="B42" s="78">
        <f>SUM(B9:B41)</f>
        <v>61232</v>
      </c>
      <c r="C42" s="78">
        <f t="shared" ref="C42:O42" si="3">SUM(C9:C41)</f>
        <v>5313</v>
      </c>
      <c r="D42" s="78">
        <f t="shared" si="3"/>
        <v>390804</v>
      </c>
      <c r="E42" s="78">
        <f t="shared" si="3"/>
        <v>8273</v>
      </c>
      <c r="F42" s="78">
        <f t="shared" si="3"/>
        <v>60554</v>
      </c>
      <c r="G42" s="78">
        <f t="shared" si="3"/>
        <v>132523</v>
      </c>
      <c r="H42" s="78">
        <f t="shared" si="3"/>
        <v>88598</v>
      </c>
      <c r="I42" s="78">
        <f t="shared" si="3"/>
        <v>63884</v>
      </c>
      <c r="J42" s="78">
        <f t="shared" si="3"/>
        <v>24521</v>
      </c>
      <c r="K42" s="78">
        <f t="shared" si="3"/>
        <v>536</v>
      </c>
      <c r="L42" s="78">
        <f t="shared" si="3"/>
        <v>370616</v>
      </c>
      <c r="M42" s="78">
        <f t="shared" si="3"/>
        <v>89636</v>
      </c>
      <c r="N42" s="78">
        <f t="shared" si="3"/>
        <v>68744</v>
      </c>
      <c r="O42" s="78">
        <f t="shared" si="3"/>
        <v>14139</v>
      </c>
      <c r="P42" s="79"/>
    </row>
    <row r="43" spans="1:16" ht="15" customHeight="1" x14ac:dyDescent="0.2">
      <c r="A43" s="80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79"/>
    </row>
    <row r="44" spans="1:16" ht="15" customHeight="1" x14ac:dyDescent="0.2">
      <c r="A44" s="139" t="s">
        <v>86</v>
      </c>
      <c r="C44" s="1"/>
      <c r="D44" s="1"/>
      <c r="E44" s="2"/>
      <c r="F44" s="1"/>
      <c r="G44" s="3"/>
      <c r="H44" s="1"/>
      <c r="I44" s="4"/>
      <c r="J44" s="1"/>
      <c r="K44" s="1"/>
      <c r="L44" s="1"/>
      <c r="M44" s="1"/>
      <c r="N44" s="1"/>
      <c r="O44" s="1"/>
    </row>
    <row r="45" spans="1:16" ht="15" customHeight="1" x14ac:dyDescent="0.2">
      <c r="A45" s="139" t="s">
        <v>99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6" ht="1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</sheetData>
  <mergeCells count="14">
    <mergeCell ref="K6:K7"/>
    <mergeCell ref="A4:A7"/>
    <mergeCell ref="L6:L7"/>
    <mergeCell ref="M6:M7"/>
    <mergeCell ref="O6:O7"/>
    <mergeCell ref="B4:C5"/>
    <mergeCell ref="D4:M4"/>
    <mergeCell ref="N4:O5"/>
    <mergeCell ref="D5:D7"/>
    <mergeCell ref="E5:E7"/>
    <mergeCell ref="F5:M5"/>
    <mergeCell ref="C6:C7"/>
    <mergeCell ref="F6:F7"/>
    <mergeCell ref="G6:J6"/>
  </mergeCells>
  <pageMargins left="0.78740157480314965" right="0.78740157480314965" top="0.59055118110236227" bottom="0.59055118110236227" header="0.31496062992125984" footer="0.31496062992125984"/>
  <pageSetup paperSize="9" scale="97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11.1</vt:lpstr>
      <vt:lpstr>11.2</vt:lpstr>
      <vt:lpstr>11.3</vt:lpstr>
      <vt:lpstr>11.4</vt:lpstr>
      <vt:lpstr>'11.2'!Oblast_tisku</vt:lpstr>
      <vt:lpstr>'11.3'!Oblast_tisku</vt:lpstr>
      <vt:lpstr>'11.4'!Oblast_tisku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Sottnerová Klára</dc:creator>
  <cp:lastModifiedBy>Soukup Aleš Ing. (MPSV)</cp:lastModifiedBy>
  <cp:lastPrinted>2023-04-13T06:53:58Z</cp:lastPrinted>
  <dcterms:created xsi:type="dcterms:W3CDTF">2011-05-17T12:30:59Z</dcterms:created>
  <dcterms:modified xsi:type="dcterms:W3CDTF">2025-04-09T12:41:54Z</dcterms:modified>
</cp:coreProperties>
</file>